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Samart Digital\2025\Ye12'2025\SDC\"/>
    </mc:Choice>
  </mc:AlternateContent>
  <xr:revisionPtr revIDLastSave="0" documentId="8_{84FA51B3-DB53-44C6-9CA9-88559925336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000000" sheetId="1" state="veryHidden" r:id="rId1"/>
    <sheet name="BS" sheetId="3" r:id="rId2"/>
    <sheet name="PL" sheetId="10" r:id="rId3"/>
    <sheet name="Consolidated" sheetId="5" r:id="rId4"/>
    <sheet name="Separated" sheetId="6" r:id="rId5"/>
    <sheet name="CF" sheetId="11" r:id="rId6"/>
    <sheet name="000" sheetId="4" state="veryHidden" r:id="rId7"/>
  </sheets>
  <definedNames>
    <definedName name="_pl32">PL!$S$51</definedName>
    <definedName name="_xlnm.Print_Area" localSheetId="1">BS!$A$1:$L$84</definedName>
    <definedName name="_xlnm.Print_Area" localSheetId="5">CF!$A$1:$L$106</definedName>
    <definedName name="_xlnm.Print_Area" localSheetId="3">Consolidated!$A$1:$S$25</definedName>
    <definedName name="_xlnm.Print_Area" localSheetId="2">PL!$A$1:$L$69</definedName>
    <definedName name="_xlnm.Print_Area" localSheetId="4">Separated!$A$1:$P$23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" i="11" l="1"/>
  <c r="E90" i="11"/>
  <c r="G88" i="11"/>
  <c r="I88" i="11"/>
  <c r="K88" i="11"/>
  <c r="G13" i="10"/>
  <c r="I13" i="10"/>
  <c r="K13" i="10"/>
  <c r="G21" i="10"/>
  <c r="G22" i="10" s="1"/>
  <c r="G27" i="10" s="1"/>
  <c r="I21" i="10"/>
  <c r="K21" i="10"/>
  <c r="I22" i="10"/>
  <c r="I27" i="10" s="1"/>
  <c r="G45" i="3"/>
  <c r="I45" i="3"/>
  <c r="K45" i="3"/>
  <c r="G15" i="3"/>
  <c r="I15" i="3"/>
  <c r="K15" i="3"/>
  <c r="N16" i="5"/>
  <c r="R16" i="5" s="1"/>
  <c r="N15" i="5"/>
  <c r="R15" i="5" s="1"/>
  <c r="E69" i="11"/>
  <c r="K22" i="10" l="1"/>
  <c r="K27" i="10" s="1"/>
  <c r="K56" i="10"/>
  <c r="L13" i="5" s="1"/>
  <c r="N13" i="5" s="1"/>
  <c r="R13" i="5" s="1"/>
  <c r="I56" i="10"/>
  <c r="G56" i="10"/>
  <c r="G58" i="10" s="1"/>
  <c r="G60" i="10" s="1"/>
  <c r="O14" i="6"/>
  <c r="G15" i="6"/>
  <c r="K69" i="3" s="1"/>
  <c r="E88" i="11"/>
  <c r="K69" i="11"/>
  <c r="I69" i="11"/>
  <c r="G69" i="11"/>
  <c r="K51" i="3"/>
  <c r="K52" i="3" s="1"/>
  <c r="I51" i="3"/>
  <c r="G51" i="3"/>
  <c r="G52" i="3" s="1"/>
  <c r="E51" i="3"/>
  <c r="E56" i="10"/>
  <c r="E58" i="10" s="1"/>
  <c r="E60" i="10" s="1"/>
  <c r="E13" i="10"/>
  <c r="E45" i="3"/>
  <c r="E15" i="3"/>
  <c r="P12" i="5"/>
  <c r="P14" i="5" s="1"/>
  <c r="E21" i="10"/>
  <c r="O10" i="6"/>
  <c r="E20" i="6"/>
  <c r="E13" i="6"/>
  <c r="I25" i="3"/>
  <c r="N11" i="5"/>
  <c r="R11" i="5" s="1"/>
  <c r="P20" i="5"/>
  <c r="P22" i="5" s="1"/>
  <c r="K25" i="3"/>
  <c r="G25" i="3"/>
  <c r="I20" i="6"/>
  <c r="I13" i="6"/>
  <c r="I15" i="6" s="1"/>
  <c r="I17" i="6" s="1"/>
  <c r="I21" i="6" s="1"/>
  <c r="I70" i="3" s="1"/>
  <c r="H22" i="5"/>
  <c r="H14" i="5"/>
  <c r="H17" i="5" s="1"/>
  <c r="K20" i="6"/>
  <c r="G20" i="6"/>
  <c r="K13" i="6"/>
  <c r="K15" i="6" s="1"/>
  <c r="G13" i="6"/>
  <c r="J14" i="5"/>
  <c r="J17" i="5" s="1"/>
  <c r="G72" i="3" s="1"/>
  <c r="F14" i="5"/>
  <c r="F17" i="5" s="1"/>
  <c r="D14" i="5"/>
  <c r="D17" i="5" s="1"/>
  <c r="J22" i="5"/>
  <c r="F22" i="5"/>
  <c r="D22" i="5"/>
  <c r="E25" i="3"/>
  <c r="E15" i="6" l="1"/>
  <c r="E17" i="6" s="1"/>
  <c r="E21" i="6" s="1"/>
  <c r="I68" i="3" s="1"/>
  <c r="I58" i="10"/>
  <c r="I60" i="10" s="1"/>
  <c r="L21" i="5"/>
  <c r="N21" i="5" s="1"/>
  <c r="R21" i="5" s="1"/>
  <c r="G8" i="11"/>
  <c r="G31" i="11" s="1"/>
  <c r="G29" i="10"/>
  <c r="G34" i="10" s="1"/>
  <c r="K29" i="10"/>
  <c r="K32" i="10" s="1"/>
  <c r="K49" i="10" s="1"/>
  <c r="K8" i="11"/>
  <c r="K31" i="11" s="1"/>
  <c r="I29" i="10"/>
  <c r="I32" i="10" s="1"/>
  <c r="I37" i="10" s="1"/>
  <c r="E22" i="10"/>
  <c r="E27" i="10" s="1"/>
  <c r="E29" i="10" s="1"/>
  <c r="E34" i="10" s="1"/>
  <c r="G26" i="3"/>
  <c r="K26" i="3"/>
  <c r="P17" i="5"/>
  <c r="G75" i="3" s="1"/>
  <c r="M19" i="6"/>
  <c r="O19" i="6" s="1"/>
  <c r="M12" i="6"/>
  <c r="O12" i="6" s="1"/>
  <c r="K58" i="10"/>
  <c r="K60" i="10" s="1"/>
  <c r="E52" i="3"/>
  <c r="I52" i="3"/>
  <c r="I26" i="3"/>
  <c r="E26" i="3"/>
  <c r="K70" i="3"/>
  <c r="K72" i="3"/>
  <c r="K17" i="6"/>
  <c r="K21" i="6" s="1"/>
  <c r="I72" i="3" s="1"/>
  <c r="K68" i="3"/>
  <c r="G17" i="6"/>
  <c r="G21" i="6" s="1"/>
  <c r="I69" i="3" s="1"/>
  <c r="G70" i="3"/>
  <c r="G69" i="3"/>
  <c r="J19" i="5"/>
  <c r="J23" i="5" s="1"/>
  <c r="E72" i="3" s="1"/>
  <c r="F19" i="5"/>
  <c r="F23" i="5" s="1"/>
  <c r="E69" i="3" s="1"/>
  <c r="D19" i="5"/>
  <c r="D23" i="5" s="1"/>
  <c r="E68" i="3" s="1"/>
  <c r="G68" i="3"/>
  <c r="H19" i="5"/>
  <c r="H23" i="5" s="1"/>
  <c r="E70" i="3" s="1"/>
  <c r="K50" i="11" l="1"/>
  <c r="K56" i="11" s="1"/>
  <c r="K89" i="11" s="1"/>
  <c r="K91" i="11" s="1"/>
  <c r="G50" i="11"/>
  <c r="G56" i="11" s="1"/>
  <c r="G89" i="11" s="1"/>
  <c r="G91" i="11" s="1"/>
  <c r="M11" i="6"/>
  <c r="M13" i="6" s="1"/>
  <c r="M15" i="6" s="1"/>
  <c r="G49" i="10"/>
  <c r="G62" i="10" s="1"/>
  <c r="G67" i="10" s="1"/>
  <c r="G65" i="10" s="1"/>
  <c r="G32" i="10"/>
  <c r="K37" i="10"/>
  <c r="I49" i="10"/>
  <c r="I62" i="10" s="1"/>
  <c r="I65" i="10" s="1"/>
  <c r="M18" i="6"/>
  <c r="O18" i="6" s="1"/>
  <c r="I8" i="11"/>
  <c r="I31" i="11" s="1"/>
  <c r="E8" i="11"/>
  <c r="E31" i="11" s="1"/>
  <c r="E50" i="11" s="1"/>
  <c r="P19" i="5"/>
  <c r="P23" i="5" s="1"/>
  <c r="E75" i="3" s="1"/>
  <c r="K62" i="10"/>
  <c r="K65" i="10" s="1"/>
  <c r="E32" i="10"/>
  <c r="E49" i="10"/>
  <c r="E62" i="10" s="1"/>
  <c r="O11" i="6"/>
  <c r="I50" i="11" l="1"/>
  <c r="I56" i="11" s="1"/>
  <c r="I89" i="11" s="1"/>
  <c r="I91" i="11" s="1"/>
  <c r="E67" i="10"/>
  <c r="E65" i="10" s="1"/>
  <c r="E56" i="11"/>
  <c r="E89" i="11" s="1"/>
  <c r="E91" i="11" s="1"/>
  <c r="L12" i="5"/>
  <c r="G37" i="10"/>
  <c r="M20" i="6"/>
  <c r="O20" i="6" s="1"/>
  <c r="L20" i="5"/>
  <c r="E37" i="10"/>
  <c r="K73" i="3"/>
  <c r="K74" i="3" s="1"/>
  <c r="K76" i="3" s="1"/>
  <c r="K77" i="3" s="1"/>
  <c r="M17" i="6"/>
  <c r="O13" i="6"/>
  <c r="O15" i="6" s="1"/>
  <c r="N12" i="5" l="1"/>
  <c r="L14" i="5"/>
  <c r="L17" i="5" s="1"/>
  <c r="N20" i="5"/>
  <c r="L22" i="5"/>
  <c r="M21" i="6"/>
  <c r="I73" i="3" s="1"/>
  <c r="I74" i="3" s="1"/>
  <c r="I76" i="3" s="1"/>
  <c r="I77" i="3" s="1"/>
  <c r="O17" i="6"/>
  <c r="O21" i="6" s="1"/>
  <c r="L19" i="5" l="1"/>
  <c r="N19" i="5" s="1"/>
  <c r="R19" i="5" s="1"/>
  <c r="G73" i="3"/>
  <c r="G74" i="3" s="1"/>
  <c r="G76" i="3" s="1"/>
  <c r="G77" i="3" s="1"/>
  <c r="N14" i="5"/>
  <c r="N17" i="5" s="1"/>
  <c r="R12" i="5"/>
  <c r="R14" i="5" s="1"/>
  <c r="R17" i="5" s="1"/>
  <c r="N22" i="5"/>
  <c r="R20" i="5"/>
  <c r="N23" i="5" l="1"/>
  <c r="L23" i="5"/>
  <c r="E73" i="3" s="1"/>
  <c r="R22" i="5"/>
  <c r="R23" i="5" s="1"/>
  <c r="E74" i="3" l="1"/>
  <c r="E76" i="3" s="1"/>
  <c r="E77" i="3" s="1"/>
</calcChain>
</file>

<file path=xl/sharedStrings.xml><?xml version="1.0" encoding="utf-8"?>
<sst xmlns="http://schemas.openxmlformats.org/spreadsheetml/2006/main" count="318" uniqueCount="220">
  <si>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</si>
  <si>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</si>
  <si>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</si>
  <si>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</si>
  <si>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</si>
  <si>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หนี้สินหมุนเวียน</t>
  </si>
  <si>
    <t>รวมหนี้สินหมุนเวียน</t>
  </si>
  <si>
    <t>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</si>
  <si>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</si>
  <si>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</si>
  <si>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</si>
  <si>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งบกระแสเงินสด</t>
  </si>
  <si>
    <t>งบกระแสเงินสด (ต่อ)</t>
  </si>
  <si>
    <t>ข้อมูลกระแสเงินสดเปิดเผยเพิ่มเติม</t>
  </si>
  <si>
    <t>รวมสินทรัพย์ไม่หมุนเวียน</t>
  </si>
  <si>
    <t>สินทรัพย์ไม่หมุนเวียน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</si>
  <si>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</si>
  <si>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</si>
  <si>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</si>
  <si>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รวมส่วนของผู้ถือหุ้น</t>
  </si>
  <si>
    <t>งบการเงินรวม</t>
  </si>
  <si>
    <t>ส่วนเกินมูลค่า</t>
  </si>
  <si>
    <t>หุ้นสามัญ</t>
  </si>
  <si>
    <t>กำไรสะสม</t>
  </si>
  <si>
    <t>ของบริษัทย่อย</t>
  </si>
  <si>
    <t>ส่วนของผู้ถือหุ้นของบริษัทฯ</t>
  </si>
  <si>
    <t>กระแสเงินสดจากกิจกรรมลงทุน</t>
  </si>
  <si>
    <t>กระแสเงินสดจากกิจกรรมจัดหาเงิน</t>
  </si>
  <si>
    <t>งบการเงินเฉพาะกิจการ</t>
  </si>
  <si>
    <t>สินทรัพย์</t>
  </si>
  <si>
    <t>เงินสดและรายการเทียบเท่าเงินสด</t>
  </si>
  <si>
    <t>เงินฝากธนาคารที่มีภาระค้ำประกัน</t>
  </si>
  <si>
    <t>เงินลงทุนในบริษัทย่อย</t>
  </si>
  <si>
    <t>สินทรัพย์ไม่หมุนเวียนอื่น</t>
  </si>
  <si>
    <t>หนี้สินหมุนเวียนอื่น</t>
  </si>
  <si>
    <t>ทุนเรือนหุ้น</t>
  </si>
  <si>
    <t>ส่วนเกินมูลค่าหุ้นสามัญ</t>
  </si>
  <si>
    <t xml:space="preserve">   จัดสรรแล้ว - สำรองตามกฎหมาย</t>
  </si>
  <si>
    <t>หนี้สินและส่วนของผู้ถือหุ้น</t>
  </si>
  <si>
    <t>รายได้</t>
  </si>
  <si>
    <t>รวมรายได้</t>
  </si>
  <si>
    <t>ค่าใช้จ่าย</t>
  </si>
  <si>
    <t>รวมค่าใช้จ่าย</t>
  </si>
  <si>
    <t>เงินสดรับจากการกู้ยืมระยะสั้นจากธนาคาร</t>
  </si>
  <si>
    <t>เงินสดจ่ายคืนเงินกู้ยืมระยะสั้นจากธนาคาร</t>
  </si>
  <si>
    <t>รายได้อื่น</t>
  </si>
  <si>
    <t>สินทรัพย์ดำเนินงาน(เพิ่มขึ้น)ลดลง</t>
  </si>
  <si>
    <t>หนี้สินดำเนินงานเพิ่มขึ้น(ลดลง)</t>
  </si>
  <si>
    <t>กระแสเงินสดจากกิจกรรมดำเนินงาน</t>
  </si>
  <si>
    <t>กระแสเงินสดจากกิจกรรมดำเนินงาน(ต่อ)</t>
  </si>
  <si>
    <t xml:space="preserve">   สินค้าคงเหลือ </t>
  </si>
  <si>
    <t xml:space="preserve">   สินทรัพย์หมุนเวียนอื่น</t>
  </si>
  <si>
    <t xml:space="preserve">   เงินสดจ่ายดอกเบี้ย</t>
  </si>
  <si>
    <t xml:space="preserve">เงินสดจ่ายชำระค่าอุปกรณ์ </t>
  </si>
  <si>
    <t xml:space="preserve">เงินสดรับจากการจำหน่ายอุปกรณ์ </t>
  </si>
  <si>
    <t xml:space="preserve">   เงินสดจ่ายภาษีเงินได้</t>
  </si>
  <si>
    <t>รายการกิจกรรมลงทุนที่ไม่เกี่ยวข้องกับกระแสเงินสด</t>
  </si>
  <si>
    <t>ค่าใช้จ่ายในการบริหาร</t>
  </si>
  <si>
    <t>ค่าใช้จ่ายอื่น</t>
  </si>
  <si>
    <t xml:space="preserve">   ในสินทรัพย์และหนี้สินดำเนินงาน</t>
  </si>
  <si>
    <t>รายได้จากการขาย</t>
  </si>
  <si>
    <t>รายได้จากการบริการ</t>
  </si>
  <si>
    <t>ต้นทุนขาย</t>
  </si>
  <si>
    <t>ต้นทุนบริการ</t>
  </si>
  <si>
    <t>เงินให้กู้ยืมระยะสั้น</t>
  </si>
  <si>
    <t>เงินกู้ยืมระยะสั้น</t>
  </si>
  <si>
    <t xml:space="preserve">   ทุนจดทะเบียน </t>
  </si>
  <si>
    <t xml:space="preserve">   เงินสดรับ(จ่าย)จากกิจกรรมดำเนินงาน </t>
  </si>
  <si>
    <t xml:space="preserve">   ค่าตัดจำหน่ายสินทรัพย์ไม่มีตัวตน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</si>
  <si>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</si>
  <si>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</si>
  <si>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</si>
  <si>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</si>
  <si>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ส่วนของผู้มี</t>
  </si>
  <si>
    <t>ส่วนได้เสียที่</t>
  </si>
  <si>
    <t>ที่ออกและ</t>
  </si>
  <si>
    <t>ชำระแล้ว</t>
  </si>
  <si>
    <t>ยังไม่ได้จัดสรร</t>
  </si>
  <si>
    <t>ของบริษัทฯ</t>
  </si>
  <si>
    <t>จัดสรรแล้ว -</t>
  </si>
  <si>
    <t xml:space="preserve">สินค้าคงเหลือ </t>
  </si>
  <si>
    <t>สินทรัพย์หมุนเวียนอื่น</t>
  </si>
  <si>
    <t>อุปกรณ์</t>
  </si>
  <si>
    <t>สินทรัพย์ไม่มีตัวตน</t>
  </si>
  <si>
    <t>หนี้สินและส่วนของผู้ถือหุ้น (ต่อ)</t>
  </si>
  <si>
    <t xml:space="preserve">   ตัดจำหน่ายภาษีเงินได้ถูกหัก ณ ที่จ่าย</t>
  </si>
  <si>
    <t>สินทรัพย์ภาษีเงินได้รอการตัดบัญชี</t>
  </si>
  <si>
    <t>ผลกระทบของภาษีเงินได้</t>
  </si>
  <si>
    <t>เงินสดรับค่าดอกเบี้ย</t>
  </si>
  <si>
    <t>(หน่วย: บาท)</t>
  </si>
  <si>
    <t xml:space="preserve">   เงินสดรับจากภาษีเงินได้ถูกหัก ณ ที่จ่ายได้รับคืน</t>
  </si>
  <si>
    <t xml:space="preserve">เงินสดจ่ายเพื่อให้กู้ยืมระยะสั้นแก่กิจการที่เกี่ยวข้องกัน </t>
  </si>
  <si>
    <t xml:space="preserve">   ที่ถึงกำหนดชำระภายในหนึ่งปี</t>
  </si>
  <si>
    <t>ส่วนของผู้มีส่วนได้เสียที่ไม่มีอำนาจควบคุมของบริษัทย่อย</t>
  </si>
  <si>
    <t>ส่วนของเงินกู้ยืมระยะยาวจากสถาบันการเงิน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</si>
  <si>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</si>
  <si>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รายการที่จะไม่ถูกบันทึกในส่วนของกำไรหรือขาดทุนในภายหลัง</t>
  </si>
  <si>
    <t xml:space="preserve">   ในภายหลัง - สุทธิจากภาษีเงินได้</t>
  </si>
  <si>
    <t>รายการที่จะไม่ถูกบันทึกในส่วนของกำไรหรือขาดทุน</t>
  </si>
  <si>
    <t>บริษัท สามารถ ดิจิตอล จำกัด (มหาชน) และบริษัทย่อย</t>
  </si>
  <si>
    <t xml:space="preserve">   ส่วนแบ่งขาดทุนจากเงินลงทุนในบริษัทย่อย</t>
  </si>
  <si>
    <t>ส่วนต่ำกว่าทุน</t>
  </si>
  <si>
    <t xml:space="preserve">ส่วนแบ่งขาดทุนจากเงินลงทุนในบริษัทย่อย </t>
  </si>
  <si>
    <t>จำนวนหุ้นสามัญถัวเฉลี่ยถ่วงน้ำหนัก (หุ้น)</t>
  </si>
  <si>
    <t>จากการเปลี่ยนแปลง</t>
  </si>
  <si>
    <t>สัดส่วนการถือหุ้น</t>
  </si>
  <si>
    <t>ในบริษัทย่อย</t>
  </si>
  <si>
    <t xml:space="preserve">   ยังไม่ได้จัดสรร (ขาดทุนสะสม)</t>
  </si>
  <si>
    <t>ค่าใช้จ่ายในการขายและจัดจำหน่าย</t>
  </si>
  <si>
    <t>(ขาดทุนสะสม)</t>
  </si>
  <si>
    <t>รายการกิจกรรมจัดหาเงินที่ไม่เกี่ยวข้องกับกระแสเงินสด</t>
  </si>
  <si>
    <t xml:space="preserve">   ทุนออกจำหน่ายและชำระเต็มมูลค่าแล้ว</t>
  </si>
  <si>
    <t>รายได้รับล่วงหน้า</t>
  </si>
  <si>
    <t xml:space="preserve">   โอนอุปกรณ์ไปเป็นสินค้าคงเหลือ</t>
  </si>
  <si>
    <t>หนี้สินตามวิธีส่วนได้เสียจากเงินลงทุนในบริษัทย่อย</t>
  </si>
  <si>
    <t>สินทรัพย์ทางการเงินไม่หมุนเวียนอื่น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</si>
  <si>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</si>
  <si>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</si>
  <si>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หนี้สินตามสัญญาเช่า - สุทธิจากส่วนที่ถึงกำหนดชำระภายในหนึ่งปี</t>
  </si>
  <si>
    <t>ส่วนต่ำกว่าทุนจากการเปลี่ยนแปลงสัดส่วนการถือหุ้นในบริษัทย่อย</t>
  </si>
  <si>
    <t>ต้นทุนทางการเงิน</t>
  </si>
  <si>
    <t xml:space="preserve">   สินทรัพย์ทางการเงินไม่หมุนเวียนอื่น</t>
  </si>
  <si>
    <t xml:space="preserve">   ค่าเสื่อมราคาของสินทรัพย์สิทธิการใช้</t>
  </si>
  <si>
    <t xml:space="preserve">   ค่าตัดจำหน่ายดอกเบี้ยจ่ายตามสัญญาเช่า</t>
  </si>
  <si>
    <t>รายได้ทางการเงิน</t>
  </si>
  <si>
    <t>เงินเบิกเกินบัญชีและเงินกู้ยืมระยะสั้นจากสถาบันการเงิน</t>
  </si>
  <si>
    <t xml:space="preserve">   ค่าเสื่อมราคาของอุปกรณ์</t>
  </si>
  <si>
    <t xml:space="preserve">   ตัดจำหน่ายอุปกรณ์</t>
  </si>
  <si>
    <t xml:space="preserve">   รายได้ทางการเงิน</t>
  </si>
  <si>
    <t xml:space="preserve">   ต้นทุนทางการเงิน</t>
  </si>
  <si>
    <t xml:space="preserve">   สินทรัพย์ทางการเงินหมุนเวียนอื่น</t>
  </si>
  <si>
    <t xml:space="preserve">   หนี้สินหมุนเวียนอื่นและรายได้รับล่วงหน้า</t>
  </si>
  <si>
    <t>เงินสดรับจากการกู้ยืมระยะสั้นจากกิจการที่เกี่ยวข้องกัน</t>
  </si>
  <si>
    <t>เงินสดรับจากการออกหุ้นกู้แปลงสภาพ</t>
  </si>
  <si>
    <t xml:space="preserve">   หุ้นกู้แปลงสภาพแปลงเป็นหุ้นสามัญ</t>
  </si>
  <si>
    <t xml:space="preserve">   เจ้าหนี้ค่าซื้ออุปกรณ์</t>
  </si>
  <si>
    <t xml:space="preserve">   เจ้าหนี้ค่าซื้อสินทรัพย์ไม่มีตัวตน</t>
  </si>
  <si>
    <t>รายได้จากงานตามสัญญา</t>
  </si>
  <si>
    <t>ต้นทุนงานตามสัญญา</t>
  </si>
  <si>
    <t xml:space="preserve">   เงินสดจ่ายผลประโยชน์พนักงาน</t>
  </si>
  <si>
    <t xml:space="preserve">   เงินสดรับจากภาษีมูลค่าเพิ่มได้รับคืน</t>
  </si>
  <si>
    <t>เงินสดจ่ายชำระคืนเงินต้นของหนี้สินตามสัญญาเช่า</t>
  </si>
  <si>
    <t>เงินสดจ่ายชำระดอกเบี้ยของหนี้สินตามสัญญาเช่า</t>
  </si>
  <si>
    <t xml:space="preserve">   โอนสินค้าคงเหลือไปเป็นอุปกรณ์</t>
  </si>
  <si>
    <t>กำไรจากอัตราแลกเปลี่ยน</t>
  </si>
  <si>
    <t xml:space="preserve">   โอนอุปกรณ์ไปเป็นสินทรัพย์ไม่มีตัวตน</t>
  </si>
  <si>
    <t>กระแสเงินสดสุทธิจากกิจกรรมดำเนินงาน</t>
  </si>
  <si>
    <t>สำรองตามกฎหมาย</t>
  </si>
  <si>
    <t>ไม่มีอำนาจควบคุม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</si>
  <si>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</si>
  <si>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</si>
  <si>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เงินสดจ่ายเพื่อให้กู้ยืมระยะสั้นแก่พนักงาน</t>
  </si>
  <si>
    <t>เงินสดรับจากเงินให้กู้ยืมระยะสั้นแก่พนักงาน</t>
  </si>
  <si>
    <t>ยอดคงเหลือ ณ วันที่ 1 มกราคม 2567</t>
  </si>
  <si>
    <t xml:space="preserve">ยอดคงเหลือ ณ วันที่ 31 ธันวาคม 2567 </t>
  </si>
  <si>
    <t>ลดลงจากการเลิกกิจการของบริษัทย่อย</t>
  </si>
  <si>
    <t>กำไรสำหรับปี</t>
  </si>
  <si>
    <t>กำไรเบ็ดเสร็จอื่นสำหรับปี</t>
  </si>
  <si>
    <t>กำไรเบ็ดเสร็จรวมสำหรับปี</t>
  </si>
  <si>
    <t xml:space="preserve">   ขาดทุนจากการชำระบัญชีของบริษัทย่อย</t>
  </si>
  <si>
    <t xml:space="preserve">   โอนอุปกรณ์เป็นค่าใช้จ่าย</t>
  </si>
  <si>
    <t>กำไรจากการดำเนินงานก่อนการเปลี่ยนแปลง</t>
  </si>
  <si>
    <t>กระแสเงินสดสุทธิจาก(ใช้ไปใน)กิจกรรมลงทุน</t>
  </si>
  <si>
    <t>เงินสดจ่ายเพื่อการเพิ่มทุนในบริษัทย่อย</t>
  </si>
  <si>
    <t>เงินเบิกเกินบัญชีธนาคารลดลง</t>
  </si>
  <si>
    <t>กระแสเงินสดสุทธิใช้ไปในกิจกรรมจัดหาเงิน</t>
  </si>
  <si>
    <t xml:space="preserve">   (กำไร)ขาดทุนจากการจำหน่ายอุปกรณ์ </t>
  </si>
  <si>
    <t>รับคืนเงินให้กู้ยืมระยะสั้นแก่กิจการที่เกี่ยวข้องกัน</t>
  </si>
  <si>
    <t>กระแสเงินสดสุทธิจากการชำระบัญชีของบริษัทย่อย</t>
  </si>
  <si>
    <t>เงินสดจ่ายชำระค่าสินทรัพย์ไม่มีตัวตน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</si>
  <si>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</si>
  <si>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</si>
  <si>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</si>
  <si>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</si>
  <si>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 xml:space="preserve">   โอนสินทรัพย์หมุนเวียนอื่นไปเป็นสินทรัพย์ไม่มีตัวตน</t>
  </si>
  <si>
    <t>ณ วันที่ 31 ธันวาคม 2568</t>
  </si>
  <si>
    <t>สำหรับปีสิ้นสุดวันที่ 31 ธันวาคม 2568</t>
  </si>
  <si>
    <t>ยอดคงเหลือ ณ วันที่ 1 มกราคม 2568</t>
  </si>
  <si>
    <t xml:space="preserve">ยอดคงเหลือ ณ วันที่ 31 ธันวาคม 2568 </t>
  </si>
  <si>
    <t>ยอดคงเหลือ ณ วันที่ 31 ธันวาคม 2567</t>
  </si>
  <si>
    <t>ลูกหนี้การค้าและลูกหนี้หมุนเวียนอื่น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</si>
  <si>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</si>
  <si>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</si>
  <si>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</si>
  <si>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ประมาณการหนี้สินไม่หมุนเวียนสำหรับผลประโยชน์พนักงาน</t>
  </si>
  <si>
    <t>เงินให้กู้ยืมระยะสั้นแก่พนักงาน</t>
  </si>
  <si>
    <t>ประมาณการหนี้สินไม่หมุนเวียน</t>
  </si>
  <si>
    <t xml:space="preserve">         (2567: หุ้นสามัญ 38,209,077,102 หุ้น มูลค่าหุ้นละ 0.1 บาท)</t>
  </si>
  <si>
    <t xml:space="preserve">      หุ้นสามัญ 34,516,369,130 หุ้น มูลค่าหุ้นละ 0.1 บาท</t>
  </si>
  <si>
    <t>แก้ไข</t>
  </si>
  <si>
    <t>ขาดทุนจากการด้อยค่าของสินทรัพย์ทางการเงิน</t>
  </si>
  <si>
    <t xml:space="preserve">   ประมาณการหนี้สินสำหรับผลประโยชน์พนักงาน</t>
  </si>
  <si>
    <t xml:space="preserve">   ขาดทุนจากประมาณการหนี้สินไม่หมุนเวียน</t>
  </si>
  <si>
    <t xml:space="preserve">   ลูกหนี้จากการจำหน่ายอุปกรณ์</t>
  </si>
  <si>
    <t xml:space="preserve">แปลงสภาพหุ้นกู้เป็นหุ้นสามัญ </t>
  </si>
  <si>
    <t>แปลงสภาพหุ้นกู้เป็นหุ้นสามัญ</t>
  </si>
  <si>
    <t xml:space="preserve">   โอนกลับรายการปรับลดราคาทุนของสินค้าคงเหลือให้เป็น</t>
  </si>
  <si>
    <t xml:space="preserve">      มูลค่าสุทธิที่จะได้รับ</t>
  </si>
  <si>
    <t>เงินสดจ่ายคืนเงินกู้ยืมระยะสั้นจากกิจการที่เกี่ยวข้องกัน</t>
  </si>
  <si>
    <t xml:space="preserve">   ค่าเผื่อผลขาดทุนด้านเครดิตที่คาดว่าจะเกิดขึ้นของลูกหนี้การค้าเพิ่มขึ้น</t>
  </si>
  <si>
    <t xml:space="preserve">   ค่าเผื่อการด้อยค่าของสินทรัพย์ไม่หมุนเวียนอื่นลดลง</t>
  </si>
  <si>
    <t xml:space="preserve">   ค่าเผื่อการด้อยค่าของอุปกรณ์เพิ่มขึ้น (ลดลง)</t>
  </si>
  <si>
    <t xml:space="preserve">   สินทรัพย์สิทธิการใช้เพิ่มขึ้นจากหนี้สินตามสัญญาเช่า</t>
  </si>
  <si>
    <t>7, 11</t>
  </si>
  <si>
    <t>กำไรจากการดำเนินงาน</t>
  </si>
  <si>
    <t>การแบ่งปันกำไร</t>
  </si>
  <si>
    <t>กำไรต่อหุ้นขั้นพื้นฐาน</t>
  </si>
  <si>
    <t>กำไรส่วนที่เป็นของผู้ถือหุ้นของบริษัทฯ</t>
  </si>
  <si>
    <t xml:space="preserve">กำไรเบ็ดเสร็จรวมสำหรับปี </t>
  </si>
  <si>
    <t>การแบ่งปันกำไรเบ็ดเสร็จรวม</t>
  </si>
  <si>
    <t>ขาดทุนเบ็ดเสร็จอื่นสำหรับปี</t>
  </si>
  <si>
    <t>กำไรก่อนภาษี</t>
  </si>
  <si>
    <t>รายการปรับกระทบยอดกำไรก่อนภาษีเป็น</t>
  </si>
  <si>
    <t>เงินสดและรายการเทียบเท่าเงินสดเพิ่มขึ้นสุทธิ</t>
  </si>
  <si>
    <t>รายได้ภาษีเงินได้</t>
  </si>
  <si>
    <t>กำไรก่อนรายได้ภาษีเงินได้</t>
  </si>
  <si>
    <t xml:space="preserve">กำไรขาดทุนเบ็ดเสร็จอื่นสำหรับปี </t>
  </si>
  <si>
    <t>เงินฝากธนาคารที่มีภาระค้ำประกัน(เพิ่มขึ้น)ลดลง</t>
  </si>
  <si>
    <t>ผลกำไร(ขาดทุน)จากการวัดมูลค่าใหม่ของผลประโยชน์พนักงาน</t>
  </si>
  <si>
    <t xml:space="preserve">   ที่กำหนดไว้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</si>
</sst>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164" formatCode="0.0%"/>
    <numFmt numFmtId="165" formatCode="dd\-mmm\-yy_)"/>
    <numFmt numFmtId="166" formatCode="0.00_)"/>
    <numFmt numFmtId="167" formatCode="#,##0.00\ &quot;F&quot;;\-#,##0.00\ &quot;F&quot;"/>
    <numFmt numFmtId="168" formatCode="#,##0.0_);\(#,##0.0\)"/>
    <numFmt numFmtId="169" formatCode="_(* #,##0_);_(* \(#,##0\);_(* &quot;-&quot;??_);_(@_)"/>
    <numFmt numFmtId="170" formatCode="#,##0.000_);\(#,##0.000\)"/>
    <numFmt numFmtId="171" formatCode="_(* #,##0.00_);_(* \(#,##0.00\);_(* &quot;-&quot;_);_(@_)"/>
    <numFmt numFmtId="172" formatCode="#,##0.0000_);\(#,##0.0000\)"/>
  </numFmts>
  <fonts count="21">
    <font>
      <sz val="10"/>
      <name val="ApFont"/>
    </font>
    <font>
      <sz val="11"/>
      <color theme="1"/>
      <name val="Calibri"/>
      <family val="2"/>
      <scheme val="minor"/>
    </font>
    <font>
      <sz val="10"/>
      <name val="ApFont"/>
    </font>
    <font>
      <sz val="14"/>
      <name val="AngsanaUPC"/>
      <family val="1"/>
      <charset val="222"/>
    </font>
    <font>
      <sz val="10"/>
      <name val="Arial"/>
      <family val="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AngsanaUPC"/>
      <family val="1"/>
      <charset val="222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b/>
      <sz val="15"/>
      <color theme="1"/>
      <name val="Angsana New"/>
      <family val="1"/>
    </font>
    <font>
      <sz val="15"/>
      <color theme="1"/>
      <name val="Angsana New"/>
      <family val="1"/>
    </font>
    <font>
      <i/>
      <sz val="15"/>
      <color theme="1"/>
      <name val="Angsana New"/>
      <family val="1"/>
    </font>
    <font>
      <sz val="15"/>
      <color rgb="FFFF0000"/>
      <name val="Angsana New"/>
      <family val="1"/>
    </font>
    <font>
      <sz val="15"/>
      <color rgb="FFCC0099"/>
      <name val="Angsana New"/>
      <family val="1"/>
    </font>
    <font>
      <b/>
      <sz val="15"/>
      <color rgb="FFCC0099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" fontId="2" fillId="0" borderId="0" applyFont="0" applyFill="0" applyBorder="0" applyAlignment="0" applyProtection="0"/>
    <xf numFmtId="167" fontId="3" fillId="0" borderId="0"/>
    <xf numFmtId="165" fontId="3" fillId="0" borderId="0"/>
    <xf numFmtId="164" fontId="3" fillId="0" borderId="0"/>
    <xf numFmtId="38" fontId="5" fillId="2" borderId="0" applyNumberFormat="0" applyBorder="0" applyAlignment="0" applyProtection="0"/>
    <xf numFmtId="10" fontId="5" fillId="3" borderId="1" applyNumberFormat="0" applyBorder="0" applyAlignment="0" applyProtection="0"/>
    <xf numFmtId="37" fontId="6" fillId="0" borderId="0"/>
    <xf numFmtId="166" fontId="7" fillId="0" borderId="0"/>
    <xf numFmtId="0" fontId="2" fillId="0" borderId="0"/>
    <xf numFmtId="0" fontId="2" fillId="0" borderId="0"/>
    <xf numFmtId="0" fontId="8" fillId="0" borderId="0"/>
    <xf numFmtId="10" fontId="4" fillId="0" borderId="0" applyFont="0" applyFill="0" applyBorder="0" applyAlignment="0" applyProtection="0"/>
    <xf numFmtId="1" fontId="4" fillId="0" borderId="2" applyNumberFormat="0" applyFill="0" applyAlignment="0" applyProtection="0">
      <alignment horizontal="center" vertical="center"/>
    </xf>
    <xf numFmtId="0" fontId="1" fillId="0" borderId="0"/>
  </cellStyleXfs>
  <cellXfs count="104">
    <xf numFmtId="0" fontId="0" fillId="0" borderId="0" xfId="0"/>
    <xf numFmtId="4" fontId="19" fillId="0" borderId="0" xfId="1" applyFont="1" applyFill="1"/>
    <xf numFmtId="37" fontId="9" fillId="0" borderId="0" xfId="0" applyNumberFormat="1" applyFont="1" applyAlignment="1">
      <alignment horizontal="left"/>
    </xf>
    <xf numFmtId="37" fontId="10" fillId="0" borderId="0" xfId="0" applyNumberFormat="1" applyFont="1" applyAlignment="1">
      <alignment horizontal="center"/>
    </xf>
    <xf numFmtId="37" fontId="10" fillId="0" borderId="0" xfId="0" applyNumberFormat="1" applyFont="1"/>
    <xf numFmtId="41" fontId="10" fillId="0" borderId="0" xfId="0" applyNumberFormat="1" applyFont="1"/>
    <xf numFmtId="37" fontId="10" fillId="0" borderId="0" xfId="0" applyNumberFormat="1" applyFont="1" applyAlignment="1">
      <alignment horizontal="left"/>
    </xf>
    <xf numFmtId="0" fontId="10" fillId="0" borderId="0" xfId="0" applyFont="1"/>
    <xf numFmtId="37" fontId="10" fillId="0" borderId="0" xfId="0" applyNumberFormat="1" applyFont="1" applyAlignment="1">
      <alignment horizontal="right"/>
    </xf>
    <xf numFmtId="0" fontId="9" fillId="0" borderId="0" xfId="0" applyFont="1"/>
    <xf numFmtId="37" fontId="9" fillId="0" borderId="0" xfId="0" applyNumberFormat="1" applyFont="1" applyAlignment="1">
      <alignment horizontal="centerContinuous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37" fontId="12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/>
    </xf>
    <xf numFmtId="41" fontId="10" fillId="0" borderId="5" xfId="0" applyNumberFormat="1" applyFont="1" applyBorder="1"/>
    <xf numFmtId="0" fontId="12" fillId="0" borderId="0" xfId="0" applyFont="1" applyAlignment="1">
      <alignment horizontal="center"/>
    </xf>
    <xf numFmtId="37" fontId="10" fillId="0" borderId="0" xfId="0" applyNumberFormat="1" applyFont="1" applyAlignment="1">
      <alignment horizontal="centerContinuous"/>
    </xf>
    <xf numFmtId="41" fontId="10" fillId="0" borderId="0" xfId="0" applyNumberFormat="1" applyFont="1" applyAlignment="1">
      <alignment horizontal="left"/>
    </xf>
    <xf numFmtId="41" fontId="10" fillId="0" borderId="0" xfId="0" applyNumberFormat="1" applyFont="1" applyAlignment="1">
      <alignment horizontal="centerContinuous"/>
    </xf>
    <xf numFmtId="41" fontId="10" fillId="0" borderId="0" xfId="0" applyNumberFormat="1" applyFont="1" applyAlignment="1">
      <alignment horizontal="center"/>
    </xf>
    <xf numFmtId="41" fontId="11" fillId="0" borderId="0" xfId="0" applyNumberFormat="1" applyFont="1" applyAlignment="1">
      <alignment horizontal="center"/>
    </xf>
    <xf numFmtId="41" fontId="10" fillId="0" borderId="0" xfId="0" applyNumberFormat="1" applyFont="1" applyAlignment="1">
      <alignment horizontal="right"/>
    </xf>
    <xf numFmtId="37" fontId="9" fillId="0" borderId="0" xfId="0" applyNumberFormat="1" applyFont="1"/>
    <xf numFmtId="41" fontId="10" fillId="0" borderId="3" xfId="0" applyNumberFormat="1" applyFont="1" applyBorder="1"/>
    <xf numFmtId="41" fontId="10" fillId="0" borderId="5" xfId="0" applyNumberFormat="1" applyFont="1" applyBorder="1" applyAlignment="1">
      <alignment horizontal="right"/>
    </xf>
    <xf numFmtId="41" fontId="10" fillId="0" borderId="4" xfId="0" applyNumberFormat="1" applyFont="1" applyBorder="1" applyAlignment="1">
      <alignment horizontal="right"/>
    </xf>
    <xf numFmtId="0" fontId="9" fillId="0" borderId="0" xfId="10" applyFont="1" applyAlignment="1">
      <alignment horizontal="left"/>
    </xf>
    <xf numFmtId="37" fontId="9" fillId="0" borderId="0" xfId="10" applyNumberFormat="1" applyFont="1" applyAlignment="1">
      <alignment horizontal="left"/>
    </xf>
    <xf numFmtId="0" fontId="10" fillId="0" borderId="0" xfId="10" applyFont="1"/>
    <xf numFmtId="37" fontId="10" fillId="0" borderId="0" xfId="10" applyNumberFormat="1" applyFont="1"/>
    <xf numFmtId="0" fontId="10" fillId="0" borderId="0" xfId="10" applyFont="1" applyAlignment="1">
      <alignment horizontal="right"/>
    </xf>
    <xf numFmtId="169" fontId="10" fillId="0" borderId="0" xfId="9" applyNumberFormat="1" applyFont="1" applyAlignment="1">
      <alignment horizontal="center"/>
    </xf>
    <xf numFmtId="0" fontId="9" fillId="0" borderId="0" xfId="10" applyFont="1" applyAlignment="1">
      <alignment horizontal="center"/>
    </xf>
    <xf numFmtId="0" fontId="10" fillId="0" borderId="0" xfId="10" applyFont="1" applyAlignment="1">
      <alignment horizontal="center"/>
    </xf>
    <xf numFmtId="169" fontId="10" fillId="0" borderId="5" xfId="9" applyNumberFormat="1" applyFont="1" applyBorder="1" applyAlignment="1">
      <alignment horizontal="center"/>
    </xf>
    <xf numFmtId="0" fontId="10" fillId="0" borderId="5" xfId="10" applyFont="1" applyBorder="1" applyAlignment="1">
      <alignment horizontal="center"/>
    </xf>
    <xf numFmtId="37" fontId="10" fillId="0" borderId="5" xfId="0" applyNumberFormat="1" applyFont="1" applyBorder="1" applyAlignment="1">
      <alignment horizontal="center"/>
    </xf>
    <xf numFmtId="0" fontId="9" fillId="0" borderId="0" xfId="9" applyFont="1"/>
    <xf numFmtId="41" fontId="10" fillId="0" borderId="0" xfId="10" applyNumberFormat="1" applyFont="1" applyAlignment="1">
      <alignment horizontal="center"/>
    </xf>
    <xf numFmtId="41" fontId="10" fillId="0" borderId="0" xfId="9" applyNumberFormat="1" applyFont="1" applyAlignment="1">
      <alignment horizontal="center"/>
    </xf>
    <xf numFmtId="41" fontId="10" fillId="0" borderId="0" xfId="10" applyNumberFormat="1" applyFont="1"/>
    <xf numFmtId="0" fontId="10" fillId="0" borderId="0" xfId="9" applyFont="1"/>
    <xf numFmtId="0" fontId="9" fillId="0" borderId="0" xfId="10" applyFont="1"/>
    <xf numFmtId="41" fontId="10" fillId="0" borderId="5" xfId="10" applyNumberFormat="1" applyFont="1" applyBorder="1"/>
    <xf numFmtId="37" fontId="10" fillId="0" borderId="0" xfId="10" applyNumberFormat="1" applyFont="1" applyAlignment="1">
      <alignment horizontal="center"/>
    </xf>
    <xf numFmtId="41" fontId="10" fillId="0" borderId="7" xfId="10" applyNumberFormat="1" applyFont="1" applyBorder="1"/>
    <xf numFmtId="37" fontId="10" fillId="0" borderId="0" xfId="10" applyNumberFormat="1" applyFont="1" applyAlignment="1">
      <alignment horizontal="left"/>
    </xf>
    <xf numFmtId="169" fontId="10" fillId="0" borderId="0" xfId="9" applyNumberFormat="1" applyFont="1"/>
    <xf numFmtId="38" fontId="10" fillId="0" borderId="0" xfId="9" applyNumberFormat="1" applyFont="1" applyAlignment="1">
      <alignment horizontal="center"/>
    </xf>
    <xf numFmtId="0" fontId="10" fillId="0" borderId="0" xfId="9" applyFont="1" applyAlignment="1">
      <alignment horizontal="right"/>
    </xf>
    <xf numFmtId="169" fontId="9" fillId="0" borderId="0" xfId="9" applyNumberFormat="1" applyFont="1"/>
    <xf numFmtId="169" fontId="13" fillId="0" borderId="0" xfId="9" applyNumberFormat="1" applyFont="1" applyAlignment="1">
      <alignment horizontal="center"/>
    </xf>
    <xf numFmtId="169" fontId="13" fillId="0" borderId="5" xfId="9" applyNumberFormat="1" applyFont="1" applyBorder="1" applyAlignment="1">
      <alignment horizontal="center"/>
    </xf>
    <xf numFmtId="41" fontId="10" fillId="0" borderId="0" xfId="9" applyNumberFormat="1" applyFont="1" applyAlignment="1">
      <alignment horizontal="left"/>
    </xf>
    <xf numFmtId="41" fontId="10" fillId="0" borderId="5" xfId="9" applyNumberFormat="1" applyFont="1" applyBorder="1" applyAlignment="1">
      <alignment horizontal="left"/>
    </xf>
    <xf numFmtId="41" fontId="10" fillId="0" borderId="7" xfId="9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37" fontId="9" fillId="0" borderId="0" xfId="0" applyNumberFormat="1" applyFont="1" applyAlignment="1">
      <alignment horizontal="center"/>
    </xf>
    <xf numFmtId="37" fontId="13" fillId="0" borderId="0" xfId="0" applyNumberFormat="1" applyFont="1"/>
    <xf numFmtId="41" fontId="13" fillId="0" borderId="0" xfId="0" applyNumberFormat="1" applyFont="1"/>
    <xf numFmtId="41" fontId="10" fillId="0" borderId="3" xfId="0" applyNumberFormat="1" applyFont="1" applyBorder="1" applyAlignment="1">
      <alignment horizontal="right"/>
    </xf>
    <xf numFmtId="0" fontId="13" fillId="0" borderId="0" xfId="0" applyFont="1"/>
    <xf numFmtId="37" fontId="14" fillId="0" borderId="0" xfId="0" applyNumberFormat="1" applyFont="1" applyAlignment="1">
      <alignment horizontal="center"/>
    </xf>
    <xf numFmtId="41" fontId="10" fillId="0" borderId="7" xfId="0" applyNumberFormat="1" applyFont="1" applyBorder="1"/>
    <xf numFmtId="41" fontId="10" fillId="0" borderId="4" xfId="0" applyNumberFormat="1" applyFont="1" applyBorder="1"/>
    <xf numFmtId="37" fontId="10" fillId="0" borderId="5" xfId="0" applyNumberFormat="1" applyFont="1" applyBorder="1"/>
    <xf numFmtId="39" fontId="9" fillId="0" borderId="0" xfId="0" applyNumberFormat="1" applyFont="1"/>
    <xf numFmtId="41" fontId="9" fillId="0" borderId="0" xfId="0" applyNumberFormat="1" applyFont="1"/>
    <xf numFmtId="0" fontId="10" fillId="0" borderId="0" xfId="0" applyFont="1" applyAlignment="1">
      <alignment horizontal="left"/>
    </xf>
    <xf numFmtId="39" fontId="10" fillId="0" borderId="0" xfId="0" applyNumberFormat="1" applyFont="1"/>
    <xf numFmtId="172" fontId="10" fillId="0" borderId="4" xfId="0" applyNumberFormat="1" applyFont="1" applyBorder="1"/>
    <xf numFmtId="172" fontId="10" fillId="0" borderId="0" xfId="0" applyNumberFormat="1" applyFont="1"/>
    <xf numFmtId="37" fontId="10" fillId="0" borderId="4" xfId="0" applyNumberFormat="1" applyFont="1" applyBorder="1"/>
    <xf numFmtId="170" fontId="10" fillId="0" borderId="0" xfId="0" applyNumberFormat="1" applyFont="1"/>
    <xf numFmtId="37" fontId="10" fillId="0" borderId="0" xfId="11" applyNumberFormat="1" applyFont="1"/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right"/>
    </xf>
    <xf numFmtId="41" fontId="9" fillId="0" borderId="0" xfId="0" applyNumberFormat="1" applyFont="1" applyAlignment="1">
      <alignment horizontal="center"/>
    </xf>
    <xf numFmtId="49" fontId="15" fillId="0" borderId="0" xfId="0" applyNumberFormat="1" applyFont="1"/>
    <xf numFmtId="41" fontId="10" fillId="0" borderId="5" xfId="0" applyNumberFormat="1" applyFont="1" applyBorder="1" applyAlignment="1">
      <alignment horizontal="left"/>
    </xf>
    <xf numFmtId="49" fontId="17" fillId="0" borderId="0" xfId="0" applyNumberFormat="1" applyFont="1"/>
    <xf numFmtId="49" fontId="16" fillId="0" borderId="0" xfId="0" applyNumberFormat="1" applyFont="1"/>
    <xf numFmtId="41" fontId="10" fillId="0" borderId="4" xfId="0" applyNumberFormat="1" applyFont="1" applyBorder="1" applyAlignment="1">
      <alignment horizontal="centerContinuous"/>
    </xf>
    <xf numFmtId="37" fontId="11" fillId="0" borderId="0" xfId="0" applyNumberFormat="1" applyFont="1" applyAlignment="1">
      <alignment horizontal="center"/>
    </xf>
    <xf numFmtId="37" fontId="11" fillId="0" borderId="0" xfId="0" applyNumberFormat="1" applyFont="1"/>
    <xf numFmtId="41" fontId="12" fillId="0" borderId="0" xfId="0" applyNumberFormat="1" applyFont="1" applyAlignment="1">
      <alignment horizontal="right"/>
    </xf>
    <xf numFmtId="37" fontId="20" fillId="0" borderId="0" xfId="0" applyNumberFormat="1" applyFont="1"/>
    <xf numFmtId="37" fontId="19" fillId="0" borderId="0" xfId="0" applyNumberFormat="1" applyFont="1"/>
    <xf numFmtId="37" fontId="18" fillId="0" borderId="0" xfId="0" applyNumberFormat="1" applyFont="1"/>
    <xf numFmtId="41" fontId="12" fillId="0" borderId="0" xfId="0" applyNumberFormat="1" applyFont="1" applyAlignment="1">
      <alignment horizontal="center"/>
    </xf>
    <xf numFmtId="3" fontId="10" fillId="0" borderId="0" xfId="0" applyNumberFormat="1" applyFont="1"/>
    <xf numFmtId="41" fontId="10" fillId="0" borderId="5" xfId="0" applyNumberFormat="1" applyFont="1" applyBorder="1" applyAlignment="1">
      <alignment horizontal="center"/>
    </xf>
    <xf numFmtId="171" fontId="18" fillId="0" borderId="0" xfId="0" applyNumberFormat="1" applyFont="1"/>
    <xf numFmtId="171" fontId="18" fillId="0" borderId="0" xfId="0" applyNumberFormat="1" applyFont="1" applyAlignment="1">
      <alignment horizontal="right"/>
    </xf>
    <xf numFmtId="37" fontId="10" fillId="0" borderId="6" xfId="0" applyNumberFormat="1" applyFont="1" applyBorder="1" applyAlignment="1">
      <alignment horizontal="left"/>
    </xf>
    <xf numFmtId="37" fontId="9" fillId="0" borderId="5" xfId="0" applyNumberFormat="1" applyFont="1" applyBorder="1" applyAlignment="1">
      <alignment horizontal="center"/>
    </xf>
    <xf numFmtId="41" fontId="9" fillId="0" borderId="5" xfId="0" applyNumberFormat="1" applyFont="1" applyBorder="1" applyAlignment="1">
      <alignment horizontal="center"/>
    </xf>
    <xf numFmtId="37" fontId="9" fillId="0" borderId="0" xfId="10" applyNumberFormat="1" applyFont="1" applyAlignment="1">
      <alignment horizontal="left"/>
    </xf>
    <xf numFmtId="169" fontId="10" fillId="0" borderId="5" xfId="9" applyNumberFormat="1" applyFont="1" applyBorder="1" applyAlignment="1">
      <alignment horizontal="center"/>
    </xf>
    <xf numFmtId="169" fontId="10" fillId="0" borderId="3" xfId="9" applyNumberFormat="1" applyFont="1" applyBorder="1" applyAlignment="1">
      <alignment horizontal="center"/>
    </xf>
    <xf numFmtId="169" fontId="9" fillId="0" borderId="5" xfId="9" applyNumberFormat="1" applyFont="1" applyBorder="1" applyAlignment="1">
      <alignment horizontal="center"/>
    </xf>
    <xf numFmtId="0" fontId="9" fillId="0" borderId="5" xfId="10" applyFont="1" applyBorder="1" applyAlignment="1">
      <alignment horizontal="center"/>
    </xf>
  </cellXfs>
  <cellStyles count="15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14" xr:uid="{A187D4BB-D93F-4C6F-92ED-672FCA12B117}"/>
    <cellStyle name="Normal_BS&amp;PL_Thai_FS example_2008_22 Jan 09_TF_Q4'08" xfId="9" xr:uid="{00000000-0005-0000-0000-000009000000}"/>
    <cellStyle name="Normal_bs&amp;pl-t" xfId="10" xr:uid="{00000000-0005-0000-0000-00000A000000}"/>
    <cellStyle name="Normal_Samart Corp" xfId="11" xr:uid="{00000000-0005-0000-0000-00000B000000}"/>
    <cellStyle name="Percent [2]" xfId="12" xr:uid="{00000000-0005-0000-0000-00000C000000}"/>
    <cellStyle name="Quantity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CC0099"/>
      <color rgb="FFFFFF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4"/>
  <sheetViews>
    <sheetView showGridLines="0" tabSelected="1" view="pageBreakPreview" zoomScaleNormal="115" zoomScaleSheetLayoutView="100" workbookViewId="0">
      <selection activeCell="A6" sqref="A6"/>
    </sheetView>
  </sheetViews>
  <sheetFormatPr defaultColWidth="7" defaultRowHeight="23.1" customHeight="1"/>
  <cols>
    <col min="1" max="1" width="40.7109375" style="6" customWidth="1"/>
    <col min="2" max="2" width="8.7109375" style="3" customWidth="1"/>
    <col min="3" max="3" width="7.140625" style="4" customWidth="1"/>
    <col min="4" max="4" width="0.85546875" style="4" customWidth="1"/>
    <col min="5" max="5" width="14.28515625" style="4" customWidth="1"/>
    <col min="6" max="6" width="0.85546875" style="4" customWidth="1"/>
    <col min="7" max="7" width="13.7109375" style="4" customWidth="1"/>
    <col min="8" max="8" width="0.85546875" style="4" customWidth="1"/>
    <col min="9" max="9" width="14.140625" style="5" customWidth="1"/>
    <col min="10" max="10" width="0.85546875" style="4" customWidth="1"/>
    <col min="11" max="11" width="13.7109375" style="5" customWidth="1"/>
    <col min="12" max="12" width="0.85546875" style="4" customWidth="1"/>
    <col min="13" max="13" width="13" style="4" bestFit="1" customWidth="1"/>
    <col min="14" max="14" width="11.140625" style="4" bestFit="1" customWidth="1"/>
    <col min="15" max="15" width="11.5703125" style="4" bestFit="1" customWidth="1"/>
    <col min="16" max="16" width="5.5703125" style="4" bestFit="1" customWidth="1"/>
    <col min="17" max="16384" width="7" style="4"/>
  </cols>
  <sheetData>
    <row r="1" spans="1:16" ht="23.1" customHeight="1">
      <c r="A1" s="2" t="s">
        <v>99</v>
      </c>
    </row>
    <row r="2" spans="1:16" s="6" customFormat="1" ht="23.1" customHeight="1">
      <c r="A2" s="2" t="s">
        <v>170</v>
      </c>
      <c r="B2" s="17"/>
      <c r="C2" s="17"/>
      <c r="D2" s="17"/>
      <c r="E2" s="17"/>
      <c r="F2" s="17"/>
      <c r="G2" s="17"/>
      <c r="H2" s="17"/>
      <c r="I2" s="19"/>
      <c r="J2" s="17"/>
      <c r="K2" s="19"/>
    </row>
    <row r="3" spans="1:16" s="6" customFormat="1" ht="23.1" customHeight="1">
      <c r="A3" s="2" t="s">
        <v>175</v>
      </c>
      <c r="B3" s="17"/>
      <c r="C3" s="17"/>
      <c r="D3" s="17"/>
      <c r="E3" s="17"/>
      <c r="F3" s="17"/>
      <c r="G3" s="17"/>
      <c r="H3" s="17"/>
      <c r="I3" s="19"/>
      <c r="J3" s="17"/>
      <c r="K3" s="19"/>
    </row>
    <row r="4" spans="1:16" ht="23.1" customHeight="1">
      <c r="B4" s="6"/>
      <c r="C4" s="3"/>
      <c r="D4" s="3"/>
      <c r="E4" s="3"/>
      <c r="F4" s="3"/>
      <c r="G4" s="3"/>
      <c r="H4" s="3"/>
      <c r="I4" s="19"/>
      <c r="J4" s="8"/>
      <c r="K4" s="22" t="s">
        <v>89</v>
      </c>
    </row>
    <row r="5" spans="1:16" s="23" customFormat="1" ht="23.1" customHeight="1">
      <c r="A5" s="2"/>
      <c r="B5" s="2"/>
      <c r="C5" s="59"/>
      <c r="D5" s="59"/>
      <c r="E5" s="97" t="s">
        <v>20</v>
      </c>
      <c r="F5" s="97"/>
      <c r="G5" s="97"/>
      <c r="I5" s="97" t="s">
        <v>28</v>
      </c>
      <c r="J5" s="97"/>
      <c r="K5" s="97"/>
    </row>
    <row r="6" spans="1:16" ht="23.1" customHeight="1">
      <c r="B6" s="6"/>
      <c r="C6" s="85" t="s">
        <v>0</v>
      </c>
      <c r="D6" s="3"/>
      <c r="E6" s="11">
        <v>2568</v>
      </c>
      <c r="F6" s="11"/>
      <c r="G6" s="11">
        <v>2567</v>
      </c>
      <c r="H6" s="86"/>
      <c r="I6" s="11">
        <v>2568</v>
      </c>
      <c r="J6" s="11"/>
      <c r="K6" s="11">
        <v>2567</v>
      </c>
    </row>
    <row r="7" spans="1:16" ht="23.1" customHeight="1">
      <c r="A7" s="2" t="s">
        <v>29</v>
      </c>
    </row>
    <row r="8" spans="1:16" ht="23.1" customHeight="1">
      <c r="A8" s="2" t="s">
        <v>1</v>
      </c>
      <c r="B8" s="6"/>
    </row>
    <row r="9" spans="1:16" ht="23.1" customHeight="1">
      <c r="A9" s="6" t="s">
        <v>30</v>
      </c>
      <c r="B9" s="6"/>
      <c r="C9" s="13">
        <v>7</v>
      </c>
      <c r="D9" s="13"/>
      <c r="E9" s="22">
        <v>145142327</v>
      </c>
      <c r="F9" s="87"/>
      <c r="G9" s="22">
        <v>108158153</v>
      </c>
      <c r="H9" s="87"/>
      <c r="I9" s="22">
        <v>117842884</v>
      </c>
      <c r="J9" s="87"/>
      <c r="K9" s="22">
        <v>85059090</v>
      </c>
    </row>
    <row r="10" spans="1:16" ht="23.1" customHeight="1">
      <c r="A10" s="6" t="s">
        <v>180</v>
      </c>
      <c r="B10" s="6"/>
      <c r="C10" s="13">
        <v>8</v>
      </c>
      <c r="D10" s="13"/>
      <c r="E10" s="22">
        <v>290583533</v>
      </c>
      <c r="F10" s="87"/>
      <c r="G10" s="22">
        <v>187550476</v>
      </c>
      <c r="H10" s="87"/>
      <c r="I10" s="22">
        <v>312043249</v>
      </c>
      <c r="J10" s="87"/>
      <c r="K10" s="22">
        <v>212013926</v>
      </c>
      <c r="M10" s="88"/>
      <c r="N10" s="1"/>
      <c r="O10" s="1"/>
      <c r="P10" s="88"/>
    </row>
    <row r="11" spans="1:16" ht="23.1" customHeight="1">
      <c r="A11" s="6" t="s">
        <v>64</v>
      </c>
      <c r="B11" s="6"/>
      <c r="C11" s="13">
        <v>6</v>
      </c>
      <c r="D11" s="13"/>
      <c r="E11" s="22">
        <v>0</v>
      </c>
      <c r="F11" s="87"/>
      <c r="G11" s="22">
        <v>0</v>
      </c>
      <c r="H11" s="87"/>
      <c r="I11" s="22">
        <v>0</v>
      </c>
      <c r="J11" s="87"/>
      <c r="K11" s="22">
        <v>6286275</v>
      </c>
      <c r="M11" s="88"/>
      <c r="N11" s="89"/>
      <c r="O11" s="89"/>
      <c r="P11" s="88"/>
    </row>
    <row r="12" spans="1:16" ht="23.1" customHeight="1">
      <c r="A12" s="6" t="s">
        <v>185</v>
      </c>
      <c r="B12" s="6"/>
      <c r="C12" s="13"/>
      <c r="D12" s="13"/>
      <c r="E12" s="22">
        <v>74417</v>
      </c>
      <c r="F12" s="87"/>
      <c r="G12" s="22">
        <v>0</v>
      </c>
      <c r="H12" s="87"/>
      <c r="I12" s="22">
        <v>74417</v>
      </c>
      <c r="J12" s="87"/>
      <c r="K12" s="22">
        <v>0</v>
      </c>
    </row>
    <row r="13" spans="1:16" ht="23.1" customHeight="1">
      <c r="A13" s="6" t="s">
        <v>80</v>
      </c>
      <c r="B13" s="6"/>
      <c r="C13" s="13">
        <v>9</v>
      </c>
      <c r="D13" s="13"/>
      <c r="E13" s="22">
        <v>86225182</v>
      </c>
      <c r="F13" s="87">
        <v>9</v>
      </c>
      <c r="G13" s="22">
        <v>89339032</v>
      </c>
      <c r="H13" s="87">
        <v>9</v>
      </c>
      <c r="I13" s="22">
        <v>86225182</v>
      </c>
      <c r="J13" s="87">
        <v>9</v>
      </c>
      <c r="K13" s="22">
        <v>89298297</v>
      </c>
    </row>
    <row r="14" spans="1:16" ht="23.1" customHeight="1">
      <c r="A14" s="6" t="s">
        <v>81</v>
      </c>
      <c r="B14" s="6"/>
      <c r="C14" s="13">
        <v>10</v>
      </c>
      <c r="D14" s="13"/>
      <c r="E14" s="22">
        <v>202495319</v>
      </c>
      <c r="F14" s="87"/>
      <c r="G14" s="22">
        <v>405250426</v>
      </c>
      <c r="H14" s="87"/>
      <c r="I14" s="22">
        <v>182180264</v>
      </c>
      <c r="J14" s="87"/>
      <c r="K14" s="22">
        <v>381816521</v>
      </c>
    </row>
    <row r="15" spans="1:16" ht="23.1" customHeight="1">
      <c r="A15" s="2" t="s">
        <v>2</v>
      </c>
      <c r="B15" s="6"/>
      <c r="C15" s="13"/>
      <c r="E15" s="62">
        <f>SUM(E9:E14)</f>
        <v>724520778</v>
      </c>
      <c r="F15" s="87"/>
      <c r="G15" s="62">
        <f>SUM(G9:G14)</f>
        <v>790298087</v>
      </c>
      <c r="H15" s="87"/>
      <c r="I15" s="62">
        <f>SUM(I9:I14)</f>
        <v>698365996</v>
      </c>
      <c r="J15" s="87"/>
      <c r="K15" s="62">
        <f>SUM(K9:K14)</f>
        <v>774474109</v>
      </c>
    </row>
    <row r="16" spans="1:16" ht="23.1" customHeight="1">
      <c r="A16" s="2" t="s">
        <v>15</v>
      </c>
      <c r="B16" s="6"/>
      <c r="C16" s="13"/>
      <c r="D16" s="13"/>
      <c r="E16" s="22"/>
      <c r="F16" s="22"/>
      <c r="G16" s="22"/>
      <c r="H16" s="22"/>
      <c r="I16" s="22"/>
      <c r="J16" s="22"/>
      <c r="K16" s="22"/>
    </row>
    <row r="17" spans="1:13" ht="23.1" customHeight="1">
      <c r="A17" s="6" t="s">
        <v>31</v>
      </c>
      <c r="B17" s="6"/>
      <c r="C17" s="13" t="s">
        <v>203</v>
      </c>
      <c r="D17" s="13"/>
      <c r="E17" s="22">
        <v>103013500</v>
      </c>
      <c r="F17" s="87">
        <v>11</v>
      </c>
      <c r="G17" s="22">
        <v>103119270</v>
      </c>
      <c r="H17" s="87">
        <v>11</v>
      </c>
      <c r="I17" s="22">
        <v>102713500</v>
      </c>
      <c r="J17" s="87">
        <v>11</v>
      </c>
      <c r="K17" s="22">
        <v>102819270</v>
      </c>
    </row>
    <row r="18" spans="1:13" ht="23.1" customHeight="1">
      <c r="A18" s="6" t="s">
        <v>115</v>
      </c>
      <c r="B18" s="6"/>
      <c r="C18" s="13">
        <v>12</v>
      </c>
      <c r="D18" s="13"/>
      <c r="E18" s="22">
        <v>5301941</v>
      </c>
      <c r="F18" s="87"/>
      <c r="G18" s="22">
        <v>3037495</v>
      </c>
      <c r="H18" s="87"/>
      <c r="I18" s="22">
        <v>4619639</v>
      </c>
      <c r="J18" s="87"/>
      <c r="K18" s="22">
        <v>2341131</v>
      </c>
    </row>
    <row r="19" spans="1:13" ht="23.1" customHeight="1">
      <c r="A19" s="6" t="s">
        <v>32</v>
      </c>
      <c r="B19" s="6"/>
      <c r="C19" s="13">
        <v>13</v>
      </c>
      <c r="D19" s="13"/>
      <c r="E19" s="22">
        <v>0</v>
      </c>
      <c r="F19" s="87">
        <v>12</v>
      </c>
      <c r="G19" s="22">
        <v>0</v>
      </c>
      <c r="H19" s="87">
        <v>12</v>
      </c>
      <c r="I19" s="22">
        <v>68282597</v>
      </c>
      <c r="J19" s="87">
        <v>12</v>
      </c>
      <c r="K19" s="22">
        <v>67866209</v>
      </c>
      <c r="M19" s="90"/>
    </row>
    <row r="20" spans="1:13" ht="23.1" customHeight="1">
      <c r="A20" s="6" t="s">
        <v>82</v>
      </c>
      <c r="B20" s="6"/>
      <c r="C20" s="13">
        <v>14</v>
      </c>
      <c r="D20" s="13"/>
      <c r="E20" s="22">
        <v>1992641164</v>
      </c>
      <c r="F20" s="87">
        <v>13</v>
      </c>
      <c r="G20" s="22">
        <v>2160693422</v>
      </c>
      <c r="H20" s="87">
        <v>13</v>
      </c>
      <c r="I20" s="22">
        <v>1992041403</v>
      </c>
      <c r="J20" s="87">
        <v>13</v>
      </c>
      <c r="K20" s="22">
        <v>2158116969</v>
      </c>
    </row>
    <row r="21" spans="1:13" ht="23.1" customHeight="1">
      <c r="A21" s="6" t="s">
        <v>116</v>
      </c>
      <c r="B21" s="6"/>
      <c r="C21" s="13">
        <v>20</v>
      </c>
      <c r="D21" s="13"/>
      <c r="E21" s="22">
        <v>5313599</v>
      </c>
      <c r="F21" s="87"/>
      <c r="G21" s="22">
        <v>4285577</v>
      </c>
      <c r="H21" s="87"/>
      <c r="I21" s="22">
        <v>1967988</v>
      </c>
      <c r="J21" s="87"/>
      <c r="K21" s="22">
        <v>2558385</v>
      </c>
    </row>
    <row r="22" spans="1:13" ht="23.1" customHeight="1">
      <c r="A22" s="6" t="s">
        <v>83</v>
      </c>
      <c r="B22" s="6"/>
      <c r="C22" s="13">
        <v>15</v>
      </c>
      <c r="D22" s="13"/>
      <c r="E22" s="22">
        <v>27327380</v>
      </c>
      <c r="F22" s="22"/>
      <c r="G22" s="22">
        <v>43037654</v>
      </c>
      <c r="H22" s="22"/>
      <c r="I22" s="22">
        <v>0</v>
      </c>
      <c r="J22" s="22"/>
      <c r="K22" s="22">
        <v>0</v>
      </c>
    </row>
    <row r="23" spans="1:13" ht="23.1" customHeight="1">
      <c r="A23" s="6" t="s">
        <v>86</v>
      </c>
      <c r="B23" s="6"/>
      <c r="C23" s="13">
        <v>30</v>
      </c>
      <c r="D23" s="13"/>
      <c r="E23" s="22">
        <v>17674281</v>
      </c>
      <c r="F23" s="22"/>
      <c r="G23" s="22">
        <v>16723771</v>
      </c>
      <c r="H23" s="22"/>
      <c r="I23" s="22">
        <v>18364117</v>
      </c>
      <c r="J23" s="22"/>
      <c r="K23" s="22">
        <v>18364117</v>
      </c>
    </row>
    <row r="24" spans="1:13" ht="23.1" customHeight="1">
      <c r="A24" s="6" t="s">
        <v>33</v>
      </c>
      <c r="B24" s="6"/>
      <c r="E24" s="22">
        <v>71655415</v>
      </c>
      <c r="F24" s="22"/>
      <c r="G24" s="22">
        <v>71655415</v>
      </c>
      <c r="H24" s="22"/>
      <c r="I24" s="22">
        <v>0</v>
      </c>
      <c r="J24" s="22"/>
      <c r="K24" s="22">
        <v>0</v>
      </c>
    </row>
    <row r="25" spans="1:13" ht="23.1" customHeight="1">
      <c r="A25" s="2" t="s">
        <v>14</v>
      </c>
      <c r="B25" s="6"/>
      <c r="E25" s="62">
        <f>SUM(E17:E24)</f>
        <v>2222927280</v>
      </c>
      <c r="F25" s="22"/>
      <c r="G25" s="62">
        <f>SUM(G17:G24)</f>
        <v>2402552604</v>
      </c>
      <c r="H25" s="22"/>
      <c r="I25" s="62">
        <f>SUM(I17:I24)</f>
        <v>2187989244</v>
      </c>
      <c r="J25" s="22"/>
      <c r="K25" s="62">
        <f>SUM(K17:K24)</f>
        <v>2352066081</v>
      </c>
    </row>
    <row r="26" spans="1:13" ht="23.1" customHeight="1" thickBot="1">
      <c r="A26" s="2" t="s">
        <v>3</v>
      </c>
      <c r="B26" s="6"/>
      <c r="E26" s="26">
        <f>E25+E15</f>
        <v>2947448058</v>
      </c>
      <c r="F26" s="22"/>
      <c r="G26" s="26">
        <f>G25+G15</f>
        <v>3192850691</v>
      </c>
      <c r="H26" s="22"/>
      <c r="I26" s="26">
        <f>I25+I15</f>
        <v>2886355240</v>
      </c>
      <c r="J26" s="22"/>
      <c r="K26" s="26">
        <f>K25+K15</f>
        <v>3126540190</v>
      </c>
    </row>
    <row r="27" spans="1:13" ht="23.1" customHeight="1" thickTop="1"/>
    <row r="28" spans="1:13" ht="23.1" customHeight="1">
      <c r="A28" s="6" t="s">
        <v>4</v>
      </c>
    </row>
    <row r="29" spans="1:13" ht="23.1" customHeight="1">
      <c r="A29" s="2" t="s">
        <v>99</v>
      </c>
    </row>
    <row r="30" spans="1:13" s="6" customFormat="1" ht="23.1" customHeight="1">
      <c r="A30" s="2" t="s">
        <v>171</v>
      </c>
      <c r="B30" s="17"/>
      <c r="C30" s="17"/>
      <c r="D30" s="17"/>
      <c r="E30" s="17"/>
      <c r="F30" s="17"/>
      <c r="G30" s="17"/>
      <c r="H30" s="17"/>
      <c r="I30" s="19"/>
      <c r="J30" s="17"/>
      <c r="K30" s="19"/>
    </row>
    <row r="31" spans="1:13" s="6" customFormat="1" ht="23.1" customHeight="1">
      <c r="A31" s="2" t="s">
        <v>175</v>
      </c>
      <c r="B31" s="17"/>
      <c r="C31" s="17"/>
      <c r="D31" s="17"/>
      <c r="E31" s="17"/>
      <c r="F31" s="17"/>
      <c r="G31" s="17"/>
      <c r="H31" s="17"/>
      <c r="I31" s="19"/>
      <c r="J31" s="17"/>
      <c r="K31" s="19"/>
    </row>
    <row r="32" spans="1:13" ht="23.1" customHeight="1">
      <c r="B32" s="6"/>
      <c r="C32" s="3"/>
      <c r="D32" s="3"/>
      <c r="E32" s="3"/>
      <c r="F32" s="3"/>
      <c r="G32" s="3"/>
      <c r="H32" s="3"/>
      <c r="I32" s="19"/>
      <c r="J32" s="8"/>
      <c r="K32" s="22" t="s">
        <v>89</v>
      </c>
    </row>
    <row r="33" spans="1:11" s="23" customFormat="1" ht="23.1" customHeight="1">
      <c r="A33" s="2"/>
      <c r="B33" s="2"/>
      <c r="C33" s="59"/>
      <c r="D33" s="59"/>
      <c r="E33" s="97" t="s">
        <v>20</v>
      </c>
      <c r="F33" s="97"/>
      <c r="G33" s="97"/>
      <c r="I33" s="97" t="s">
        <v>28</v>
      </c>
      <c r="J33" s="97"/>
      <c r="K33" s="97"/>
    </row>
    <row r="34" spans="1:11" ht="23.1" customHeight="1">
      <c r="B34" s="6"/>
      <c r="C34" s="85" t="s">
        <v>0</v>
      </c>
      <c r="D34" s="3"/>
      <c r="E34" s="11">
        <v>2568</v>
      </c>
      <c r="F34" s="11"/>
      <c r="G34" s="11">
        <v>2567</v>
      </c>
      <c r="H34" s="86"/>
      <c r="I34" s="11">
        <v>2568</v>
      </c>
      <c r="J34" s="11"/>
      <c r="K34" s="11">
        <v>2567</v>
      </c>
    </row>
    <row r="35" spans="1:11" ht="23.1" customHeight="1">
      <c r="A35" s="2" t="s">
        <v>38</v>
      </c>
      <c r="B35" s="6"/>
      <c r="I35" s="20"/>
      <c r="J35" s="3"/>
      <c r="K35" s="20"/>
    </row>
    <row r="36" spans="1:11" ht="23.1" customHeight="1">
      <c r="A36" s="2" t="s">
        <v>5</v>
      </c>
      <c r="B36" s="6"/>
    </row>
    <row r="37" spans="1:11" ht="23.1" customHeight="1">
      <c r="A37" s="6" t="s">
        <v>125</v>
      </c>
      <c r="B37" s="6"/>
      <c r="C37" s="13">
        <v>16</v>
      </c>
      <c r="D37" s="13"/>
      <c r="E37" s="22">
        <v>26956109</v>
      </c>
      <c r="F37" s="22"/>
      <c r="G37" s="22">
        <v>35336505</v>
      </c>
      <c r="H37" s="22"/>
      <c r="I37" s="22">
        <v>26956109</v>
      </c>
      <c r="J37" s="22"/>
      <c r="K37" s="22">
        <v>34336505</v>
      </c>
    </row>
    <row r="38" spans="1:11" ht="23.1" customHeight="1">
      <c r="A38" s="6" t="s">
        <v>183</v>
      </c>
      <c r="B38" s="6"/>
      <c r="C38" s="13">
        <v>17</v>
      </c>
      <c r="D38" s="13"/>
      <c r="E38" s="5">
        <v>956611584</v>
      </c>
      <c r="F38" s="91"/>
      <c r="G38" s="5">
        <v>1021609093</v>
      </c>
      <c r="H38" s="91"/>
      <c r="I38" s="5">
        <v>834627151</v>
      </c>
      <c r="J38" s="91"/>
      <c r="K38" s="5">
        <v>899381131</v>
      </c>
    </row>
    <row r="39" spans="1:11" ht="23.1" customHeight="1">
      <c r="A39" s="6" t="s">
        <v>94</v>
      </c>
      <c r="B39" s="6"/>
      <c r="C39" s="13"/>
      <c r="D39" s="13"/>
      <c r="E39" s="22"/>
      <c r="F39" s="22"/>
      <c r="G39" s="22"/>
      <c r="H39" s="22"/>
      <c r="I39" s="22"/>
      <c r="J39" s="22"/>
      <c r="K39" s="22"/>
    </row>
    <row r="40" spans="1:11" ht="23.1" customHeight="1">
      <c r="A40" s="6" t="s">
        <v>92</v>
      </c>
      <c r="B40" s="6"/>
      <c r="C40" s="13">
        <v>19</v>
      </c>
      <c r="D40" s="13"/>
      <c r="E40" s="22">
        <v>1333321928</v>
      </c>
      <c r="F40" s="22"/>
      <c r="G40" s="22">
        <v>1565714927</v>
      </c>
      <c r="H40" s="22"/>
      <c r="I40" s="22">
        <v>1333321928</v>
      </c>
      <c r="J40" s="22"/>
      <c r="K40" s="22">
        <v>1565714927</v>
      </c>
    </row>
    <row r="41" spans="1:11" ht="23.1" customHeight="1">
      <c r="A41" s="6" t="s">
        <v>117</v>
      </c>
      <c r="B41" s="6"/>
      <c r="C41" s="13">
        <v>20</v>
      </c>
      <c r="D41" s="13"/>
      <c r="E41" s="22">
        <v>1787149</v>
      </c>
      <c r="F41" s="22"/>
      <c r="G41" s="22">
        <v>1587852</v>
      </c>
      <c r="H41" s="22"/>
      <c r="I41" s="22">
        <v>754274</v>
      </c>
      <c r="J41" s="22"/>
      <c r="K41" s="22">
        <v>570044</v>
      </c>
    </row>
    <row r="42" spans="1:11" ht="23.1" customHeight="1">
      <c r="A42" s="6" t="s">
        <v>65</v>
      </c>
      <c r="B42" s="6"/>
      <c r="C42" s="13">
        <v>18</v>
      </c>
      <c r="D42" s="13"/>
      <c r="E42" s="22">
        <v>10378560</v>
      </c>
      <c r="F42" s="22"/>
      <c r="G42" s="22">
        <v>10378560</v>
      </c>
      <c r="H42" s="22"/>
      <c r="I42" s="22">
        <v>44000000</v>
      </c>
      <c r="J42" s="22"/>
      <c r="K42" s="22">
        <v>40000000</v>
      </c>
    </row>
    <row r="43" spans="1:11" ht="23.1" customHeight="1">
      <c r="A43" s="4" t="s">
        <v>112</v>
      </c>
      <c r="B43" s="6"/>
      <c r="C43" s="14">
        <v>25.1</v>
      </c>
      <c r="D43" s="13"/>
      <c r="E43" s="22">
        <v>153469698</v>
      </c>
      <c r="F43" s="22"/>
      <c r="G43" s="22">
        <v>162368274</v>
      </c>
      <c r="H43" s="22"/>
      <c r="I43" s="22">
        <v>152600407</v>
      </c>
      <c r="J43" s="22"/>
      <c r="K43" s="22">
        <v>160097998</v>
      </c>
    </row>
    <row r="44" spans="1:11" ht="23.1" customHeight="1">
      <c r="A44" s="6" t="s">
        <v>34</v>
      </c>
      <c r="B44" s="6"/>
      <c r="C44" s="13"/>
      <c r="D44" s="13"/>
      <c r="E44" s="22">
        <v>1926982</v>
      </c>
      <c r="F44" s="91"/>
      <c r="G44" s="22">
        <v>1914655</v>
      </c>
      <c r="H44" s="91"/>
      <c r="I44" s="22">
        <v>2209666</v>
      </c>
      <c r="J44" s="91"/>
      <c r="K44" s="5">
        <v>1469146</v>
      </c>
    </row>
    <row r="45" spans="1:11" ht="23.1" customHeight="1">
      <c r="A45" s="2" t="s">
        <v>6</v>
      </c>
      <c r="B45" s="6"/>
      <c r="E45" s="62">
        <f>SUM(E37:E44)</f>
        <v>2484452010</v>
      </c>
      <c r="F45" s="22"/>
      <c r="G45" s="62">
        <f>SUM(G37:G44)</f>
        <v>2798909866</v>
      </c>
      <c r="H45" s="22"/>
      <c r="I45" s="62">
        <f>SUM(I37:I44)</f>
        <v>2394469535</v>
      </c>
      <c r="J45" s="22"/>
      <c r="K45" s="62">
        <f>SUM(K37:K44)</f>
        <v>2701569751</v>
      </c>
    </row>
    <row r="46" spans="1:11" ht="23.1" customHeight="1">
      <c r="A46" s="2" t="s">
        <v>16</v>
      </c>
      <c r="B46" s="6"/>
      <c r="E46" s="5"/>
      <c r="F46" s="92"/>
      <c r="G46" s="5"/>
      <c r="H46" s="92"/>
      <c r="J46" s="92"/>
    </row>
    <row r="47" spans="1:11" ht="23.1" customHeight="1">
      <c r="A47" s="4" t="s">
        <v>118</v>
      </c>
      <c r="B47" s="6"/>
      <c r="C47" s="13">
        <v>20</v>
      </c>
      <c r="D47" s="13"/>
      <c r="E47" s="22">
        <v>4663568</v>
      </c>
      <c r="F47" s="22"/>
      <c r="G47" s="22">
        <v>3865612</v>
      </c>
      <c r="H47" s="22"/>
      <c r="I47" s="22">
        <v>2110303</v>
      </c>
      <c r="J47" s="22"/>
      <c r="K47" s="22">
        <v>2864577</v>
      </c>
    </row>
    <row r="48" spans="1:11" ht="23.1" customHeight="1">
      <c r="A48" s="4" t="s">
        <v>184</v>
      </c>
      <c r="B48" s="6"/>
      <c r="C48" s="13">
        <v>21</v>
      </c>
      <c r="D48" s="13"/>
      <c r="E48" s="22">
        <v>5980388</v>
      </c>
      <c r="F48" s="22"/>
      <c r="G48" s="22">
        <v>5829733</v>
      </c>
      <c r="H48" s="22"/>
      <c r="I48" s="22">
        <v>1738414</v>
      </c>
      <c r="J48" s="22"/>
      <c r="K48" s="22">
        <v>2158945</v>
      </c>
    </row>
    <row r="49" spans="1:11" ht="23.1" customHeight="1">
      <c r="A49" s="4" t="s">
        <v>186</v>
      </c>
      <c r="B49" s="6"/>
      <c r="C49" s="13"/>
      <c r="D49" s="13"/>
      <c r="E49" s="22">
        <v>84222298</v>
      </c>
      <c r="F49" s="22"/>
      <c r="G49" s="22">
        <v>77384387</v>
      </c>
      <c r="H49" s="22"/>
      <c r="I49" s="22">
        <v>0</v>
      </c>
      <c r="J49" s="22"/>
      <c r="K49" s="22">
        <v>0</v>
      </c>
    </row>
    <row r="50" spans="1:11" ht="23.1" customHeight="1">
      <c r="A50" s="4" t="s">
        <v>114</v>
      </c>
      <c r="B50" s="6"/>
      <c r="C50" s="13">
        <v>13</v>
      </c>
      <c r="E50" s="22">
        <v>0</v>
      </c>
      <c r="F50" s="22"/>
      <c r="G50" s="22">
        <v>0</v>
      </c>
      <c r="H50" s="22"/>
      <c r="I50" s="22">
        <v>98781832</v>
      </c>
      <c r="J50" s="22"/>
      <c r="K50" s="22">
        <v>92049354</v>
      </c>
    </row>
    <row r="51" spans="1:11" ht="23.1" customHeight="1">
      <c r="A51" s="2" t="s">
        <v>17</v>
      </c>
      <c r="B51" s="6"/>
      <c r="E51" s="62">
        <f>SUM(E47:E50)</f>
        <v>94866254</v>
      </c>
      <c r="F51" s="22"/>
      <c r="G51" s="62">
        <f>SUM(G47:G50)</f>
        <v>87079732</v>
      </c>
      <c r="I51" s="62">
        <f>SUM(I47:I50)</f>
        <v>102630549</v>
      </c>
      <c r="J51" s="22"/>
      <c r="K51" s="62">
        <f>SUM(K47:K50)</f>
        <v>97072876</v>
      </c>
    </row>
    <row r="52" spans="1:11" ht="23.1" customHeight="1">
      <c r="A52" s="2" t="s">
        <v>18</v>
      </c>
      <c r="B52" s="6"/>
      <c r="E52" s="62">
        <f>E45+E51</f>
        <v>2579318264</v>
      </c>
      <c r="F52" s="22"/>
      <c r="G52" s="62">
        <f>G45+G51</f>
        <v>2885989598</v>
      </c>
      <c r="I52" s="62">
        <f>I45+I51</f>
        <v>2497100084</v>
      </c>
      <c r="J52" s="22"/>
      <c r="K52" s="62">
        <f>K45+K51</f>
        <v>2798642627</v>
      </c>
    </row>
    <row r="54" spans="1:11" ht="23.1" customHeight="1">
      <c r="A54" s="6" t="s">
        <v>4</v>
      </c>
    </row>
    <row r="55" spans="1:11" ht="23.1" customHeight="1">
      <c r="A55" s="2" t="s">
        <v>99</v>
      </c>
    </row>
    <row r="56" spans="1:11" s="6" customFormat="1" ht="23.1" customHeight="1">
      <c r="A56" s="2" t="s">
        <v>171</v>
      </c>
      <c r="B56" s="17"/>
      <c r="C56" s="17"/>
      <c r="D56" s="17"/>
      <c r="E56" s="17"/>
      <c r="F56" s="17"/>
      <c r="G56" s="17"/>
      <c r="H56" s="17"/>
      <c r="I56" s="19"/>
      <c r="J56" s="17"/>
      <c r="K56" s="19"/>
    </row>
    <row r="57" spans="1:11" s="6" customFormat="1" ht="23.1" customHeight="1">
      <c r="A57" s="2" t="s">
        <v>175</v>
      </c>
      <c r="B57" s="17"/>
      <c r="C57" s="17"/>
      <c r="D57" s="17"/>
      <c r="E57" s="17"/>
      <c r="F57" s="17"/>
      <c r="G57" s="17"/>
      <c r="H57" s="17"/>
      <c r="I57" s="19"/>
      <c r="J57" s="17"/>
      <c r="K57" s="19"/>
    </row>
    <row r="58" spans="1:11" ht="23.1" customHeight="1">
      <c r="B58" s="6"/>
      <c r="C58" s="3"/>
      <c r="D58" s="3"/>
      <c r="E58" s="3"/>
      <c r="F58" s="3"/>
      <c r="G58" s="3"/>
      <c r="H58" s="3"/>
      <c r="I58" s="19"/>
      <c r="J58" s="8"/>
      <c r="K58" s="22" t="s">
        <v>89</v>
      </c>
    </row>
    <row r="59" spans="1:11" s="23" customFormat="1" ht="23.1" customHeight="1">
      <c r="A59" s="2"/>
      <c r="B59" s="2"/>
      <c r="C59" s="59"/>
      <c r="D59" s="59"/>
      <c r="E59" s="97" t="s">
        <v>20</v>
      </c>
      <c r="F59" s="97"/>
      <c r="G59" s="97"/>
      <c r="I59" s="97" t="s">
        <v>28</v>
      </c>
      <c r="J59" s="97"/>
      <c r="K59" s="97"/>
    </row>
    <row r="60" spans="1:11" ht="23.1" customHeight="1">
      <c r="B60" s="6"/>
      <c r="C60" s="85" t="s">
        <v>0</v>
      </c>
      <c r="D60" s="3"/>
      <c r="E60" s="11">
        <v>2568</v>
      </c>
      <c r="F60" s="11"/>
      <c r="G60" s="11">
        <v>2567</v>
      </c>
      <c r="H60" s="86"/>
      <c r="I60" s="11">
        <v>2568</v>
      </c>
      <c r="J60" s="11"/>
      <c r="K60" s="11">
        <v>2567</v>
      </c>
    </row>
    <row r="61" spans="1:11" ht="23.1" customHeight="1">
      <c r="A61" s="2" t="s">
        <v>84</v>
      </c>
      <c r="B61" s="6"/>
      <c r="I61" s="20"/>
      <c r="J61" s="3"/>
      <c r="K61" s="20"/>
    </row>
    <row r="62" spans="1:11" ht="23.1" customHeight="1">
      <c r="A62" s="2" t="s">
        <v>7</v>
      </c>
      <c r="B62" s="6"/>
      <c r="J62" s="5"/>
    </row>
    <row r="63" spans="1:11" ht="23.1" customHeight="1">
      <c r="A63" s="6" t="s">
        <v>35</v>
      </c>
      <c r="B63" s="6"/>
      <c r="C63" s="13">
        <v>22</v>
      </c>
      <c r="H63" s="13"/>
      <c r="J63" s="5"/>
    </row>
    <row r="64" spans="1:11" ht="23.1" customHeight="1">
      <c r="A64" s="6" t="s">
        <v>66</v>
      </c>
      <c r="B64" s="6"/>
      <c r="C64" s="13"/>
      <c r="D64" s="13"/>
      <c r="E64" s="13"/>
      <c r="F64" s="13"/>
      <c r="G64" s="13"/>
      <c r="J64" s="5"/>
    </row>
    <row r="65" spans="1:13" ht="23.1" customHeight="1">
      <c r="A65" s="6" t="s">
        <v>188</v>
      </c>
      <c r="B65" s="6"/>
      <c r="C65" s="13"/>
      <c r="D65" s="13"/>
      <c r="E65" s="13"/>
      <c r="F65" s="13"/>
      <c r="G65" s="13"/>
      <c r="J65" s="5"/>
    </row>
    <row r="66" spans="1:13" ht="23.1" customHeight="1" thickBot="1">
      <c r="A66" s="6" t="s">
        <v>187</v>
      </c>
      <c r="B66" s="6"/>
      <c r="E66" s="26">
        <v>3451636913</v>
      </c>
      <c r="F66" s="22"/>
      <c r="G66" s="26">
        <v>3820907710</v>
      </c>
      <c r="H66" s="5"/>
      <c r="I66" s="26">
        <v>3451636913</v>
      </c>
      <c r="J66" s="22"/>
      <c r="K66" s="26">
        <v>3820907710</v>
      </c>
    </row>
    <row r="67" spans="1:13" ht="23.1" customHeight="1" thickTop="1">
      <c r="A67" s="6" t="s">
        <v>111</v>
      </c>
      <c r="B67" s="6"/>
      <c r="E67" s="5"/>
      <c r="F67" s="5"/>
      <c r="G67" s="5"/>
      <c r="H67" s="5"/>
      <c r="I67" s="22"/>
      <c r="J67" s="22"/>
      <c r="K67" s="22"/>
    </row>
    <row r="68" spans="1:13" ht="23.1" customHeight="1">
      <c r="A68" s="6" t="s">
        <v>188</v>
      </c>
      <c r="B68" s="6"/>
      <c r="E68" s="22">
        <f>Consolidated!D23</f>
        <v>3451636913</v>
      </c>
      <c r="F68" s="22"/>
      <c r="G68" s="22">
        <f>Consolidated!D17</f>
        <v>3451636913</v>
      </c>
      <c r="H68" s="5"/>
      <c r="I68" s="22">
        <f>Separated!E21</f>
        <v>3451636913</v>
      </c>
      <c r="J68" s="22"/>
      <c r="K68" s="22">
        <f>Separated!E15</f>
        <v>3451636913</v>
      </c>
    </row>
    <row r="69" spans="1:13" ht="23.1" customHeight="1">
      <c r="A69" s="6" t="s">
        <v>36</v>
      </c>
      <c r="B69" s="6"/>
      <c r="C69" s="13"/>
      <c r="E69" s="22">
        <f>Consolidated!F23</f>
        <v>2450783314</v>
      </c>
      <c r="F69" s="22"/>
      <c r="G69" s="22">
        <f>Consolidated!F17</f>
        <v>2450783314</v>
      </c>
      <c r="H69" s="5"/>
      <c r="I69" s="22">
        <f>Separated!G21</f>
        <v>2450783314</v>
      </c>
      <c r="J69" s="22"/>
      <c r="K69" s="22">
        <f>Separated!G15</f>
        <v>2450783314</v>
      </c>
    </row>
    <row r="70" spans="1:13" ht="23.1" customHeight="1">
      <c r="A70" s="6" t="s">
        <v>119</v>
      </c>
      <c r="B70" s="6"/>
      <c r="E70" s="22">
        <f>Consolidated!H23</f>
        <v>-206369</v>
      </c>
      <c r="F70" s="22"/>
      <c r="G70" s="22">
        <f>Consolidated!H17</f>
        <v>-206369</v>
      </c>
      <c r="H70" s="5"/>
      <c r="I70" s="22">
        <f>Separated!I21</f>
        <v>-206369</v>
      </c>
      <c r="J70" s="22"/>
      <c r="K70" s="22">
        <f>Separated!I15</f>
        <v>-206369</v>
      </c>
    </row>
    <row r="71" spans="1:13" ht="23.1" customHeight="1">
      <c r="A71" s="6" t="s">
        <v>23</v>
      </c>
      <c r="B71" s="6"/>
      <c r="E71" s="5"/>
      <c r="F71" s="5"/>
      <c r="G71" s="5"/>
      <c r="H71" s="5"/>
      <c r="I71" s="22"/>
      <c r="J71" s="22"/>
      <c r="K71" s="22"/>
    </row>
    <row r="72" spans="1:13" ht="23.1" customHeight="1">
      <c r="A72" s="6" t="s">
        <v>37</v>
      </c>
      <c r="B72" s="6"/>
      <c r="C72" s="13">
        <v>23</v>
      </c>
      <c r="D72" s="13"/>
      <c r="E72" s="22">
        <f>Consolidated!J23</f>
        <v>44400000</v>
      </c>
      <c r="F72" s="22"/>
      <c r="G72" s="22">
        <f>Consolidated!J17</f>
        <v>44400000</v>
      </c>
      <c r="H72" s="5"/>
      <c r="I72" s="22">
        <f>Separated!K21</f>
        <v>44400000</v>
      </c>
      <c r="J72" s="22"/>
      <c r="K72" s="22">
        <f>Separated!K15</f>
        <v>44400000</v>
      </c>
    </row>
    <row r="73" spans="1:13" ht="23.1" customHeight="1">
      <c r="A73" s="6" t="s">
        <v>107</v>
      </c>
      <c r="B73" s="6"/>
      <c r="E73" s="25">
        <f>Consolidated!L23</f>
        <v>-5557358702</v>
      </c>
      <c r="F73" s="22"/>
      <c r="G73" s="25">
        <f>Consolidated!L17</f>
        <v>-5618716295</v>
      </c>
      <c r="H73" s="5"/>
      <c r="I73" s="25">
        <f>Separated!M21</f>
        <v>-5557358702</v>
      </c>
      <c r="J73" s="22"/>
      <c r="K73" s="25">
        <f>Separated!M15</f>
        <v>-5618716295</v>
      </c>
    </row>
    <row r="74" spans="1:13" ht="23.1" customHeight="1">
      <c r="A74" s="6" t="s">
        <v>25</v>
      </c>
      <c r="B74" s="6"/>
      <c r="E74" s="22">
        <f>SUM(E68:E73)</f>
        <v>389255156</v>
      </c>
      <c r="F74" s="22"/>
      <c r="G74" s="22">
        <f>SUM(G68:G73)</f>
        <v>327897563</v>
      </c>
      <c r="H74" s="5"/>
      <c r="I74" s="22">
        <f>SUM(I68:I73)</f>
        <v>389255156</v>
      </c>
      <c r="J74" s="22"/>
      <c r="K74" s="22">
        <f>SUM(K68:K73)</f>
        <v>327897563</v>
      </c>
    </row>
    <row r="75" spans="1:13" ht="23.1" customHeight="1">
      <c r="A75" s="6" t="s">
        <v>93</v>
      </c>
      <c r="B75" s="6"/>
      <c r="E75" s="25">
        <f>Consolidated!P23</f>
        <v>-21125362</v>
      </c>
      <c r="F75" s="22"/>
      <c r="G75" s="25">
        <f>Consolidated!P17</f>
        <v>-21036470</v>
      </c>
      <c r="H75" s="5"/>
      <c r="I75" s="93">
        <v>0</v>
      </c>
      <c r="J75" s="22"/>
      <c r="K75" s="93">
        <v>0</v>
      </c>
    </row>
    <row r="76" spans="1:13" ht="23.1" customHeight="1">
      <c r="A76" s="2" t="s">
        <v>19</v>
      </c>
      <c r="B76" s="6"/>
      <c r="E76" s="25">
        <f>SUM(E74:E75)</f>
        <v>368129794</v>
      </c>
      <c r="F76" s="22"/>
      <c r="G76" s="25">
        <f>SUM(G74:G75)</f>
        <v>306861093</v>
      </c>
      <c r="H76" s="5"/>
      <c r="I76" s="25">
        <f>SUM(I74:I75)</f>
        <v>389255156</v>
      </c>
      <c r="J76" s="22"/>
      <c r="K76" s="25">
        <f>SUM(K74:K75)</f>
        <v>327897563</v>
      </c>
    </row>
    <row r="77" spans="1:13" ht="23.1" customHeight="1" thickBot="1">
      <c r="A77" s="2" t="s">
        <v>8</v>
      </c>
      <c r="B77" s="6"/>
      <c r="E77" s="26">
        <f>SUM(E52,E76)</f>
        <v>2947448058</v>
      </c>
      <c r="F77" s="22"/>
      <c r="G77" s="26">
        <f>SUM(G52,G76)</f>
        <v>3192850691</v>
      </c>
      <c r="H77" s="5"/>
      <c r="I77" s="26">
        <f>SUM(I52,I76)</f>
        <v>2886355240</v>
      </c>
      <c r="J77" s="22"/>
      <c r="K77" s="26">
        <f>SUM(K52,K76)</f>
        <v>3126540190</v>
      </c>
    </row>
    <row r="78" spans="1:13" ht="23.1" customHeight="1" thickTop="1">
      <c r="E78" s="94"/>
      <c r="F78" s="94"/>
      <c r="G78" s="94"/>
      <c r="H78" s="94"/>
      <c r="I78" s="94"/>
      <c r="J78" s="95"/>
      <c r="K78" s="94"/>
      <c r="M78" s="90"/>
    </row>
    <row r="79" spans="1:13" ht="23.1" customHeight="1">
      <c r="A79" s="6" t="s">
        <v>4</v>
      </c>
    </row>
    <row r="80" spans="1:13" ht="23.1" customHeight="1">
      <c r="B80" s="4"/>
    </row>
    <row r="81" spans="1:8" ht="23.1" customHeight="1">
      <c r="A81" s="96"/>
      <c r="B81" s="96"/>
      <c r="C81" s="6"/>
      <c r="D81" s="6"/>
      <c r="H81" s="6"/>
    </row>
    <row r="82" spans="1:8" ht="23.1" customHeight="1">
      <c r="B82" s="6"/>
      <c r="C82" s="6"/>
      <c r="D82" s="6"/>
      <c r="H82" s="6"/>
    </row>
    <row r="83" spans="1:8" ht="23.1" customHeight="1">
      <c r="B83" s="6"/>
      <c r="C83" s="6" t="s">
        <v>9</v>
      </c>
      <c r="D83" s="6"/>
      <c r="H83" s="6"/>
    </row>
    <row r="84" spans="1:8" ht="23.1" customHeight="1">
      <c r="A84" s="96"/>
      <c r="B84" s="96"/>
      <c r="C84" s="6"/>
      <c r="D84" s="6"/>
      <c r="H84" s="6"/>
    </row>
  </sheetData>
  <mergeCells count="6">
    <mergeCell ref="I5:K5"/>
    <mergeCell ref="E33:G33"/>
    <mergeCell ref="I33:K33"/>
    <mergeCell ref="E59:G59"/>
    <mergeCell ref="I59:K59"/>
    <mergeCell ref="E5:G5"/>
  </mergeCells>
  <phoneticPr fontId="0" type="noConversion"/>
  <printOptions horizontalCentered="1" gridLinesSet="0"/>
  <pageMargins left="0.86614173228346503" right="0.118110236220472" top="0.78740157480314998" bottom="0" header="0.118110236220472" footer="0.118110236220472"/>
  <pageSetup paperSize="9" scale="80" orientation="portrait" blackAndWhite="1" cellComments="asDisplayed" r:id="rId1"/>
  <rowBreaks count="2" manualBreakCount="2">
    <brk id="28" max="16383" man="1"/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9"/>
  <sheetViews>
    <sheetView showGridLines="0" view="pageBreakPreview" topLeftCell="A47" zoomScaleNormal="115" zoomScaleSheetLayoutView="100" workbookViewId="0">
      <selection activeCell="E49" sqref="E49"/>
    </sheetView>
  </sheetViews>
  <sheetFormatPr defaultColWidth="7" defaultRowHeight="23.1" customHeight="1"/>
  <cols>
    <col min="1" max="1" width="40.7109375" style="6" customWidth="1"/>
    <col min="2" max="2" width="8.7109375" style="3" customWidth="1"/>
    <col min="3" max="3" width="7.7109375" style="7" customWidth="1"/>
    <col min="4" max="4" width="0.85546875" style="4" customWidth="1"/>
    <col min="5" max="5" width="13.7109375" style="4" customWidth="1"/>
    <col min="6" max="6" width="0.85546875" style="4" customWidth="1"/>
    <col min="7" max="7" width="13.7109375" style="4" customWidth="1"/>
    <col min="8" max="8" width="0.85546875" style="4" customWidth="1"/>
    <col min="9" max="9" width="13.7109375" style="5" customWidth="1"/>
    <col min="10" max="10" width="0.85546875" style="4" customWidth="1"/>
    <col min="11" max="11" width="13.7109375" style="5" customWidth="1"/>
    <col min="12" max="12" width="0.85546875" style="4" customWidth="1"/>
    <col min="13" max="16384" width="7" style="4"/>
  </cols>
  <sheetData>
    <row r="1" spans="1:12" ht="23.1" customHeight="1">
      <c r="A1" s="2" t="s">
        <v>99</v>
      </c>
    </row>
    <row r="2" spans="1:12" ht="23.1" customHeight="1">
      <c r="A2" s="2" t="s">
        <v>10</v>
      </c>
      <c r="B2" s="2"/>
      <c r="C2" s="57"/>
      <c r="D2" s="2"/>
      <c r="E2" s="2"/>
      <c r="F2" s="2"/>
      <c r="G2" s="2"/>
      <c r="H2" s="2"/>
      <c r="I2" s="2"/>
      <c r="J2" s="2"/>
      <c r="K2" s="2"/>
    </row>
    <row r="3" spans="1:12" ht="23.1" customHeight="1">
      <c r="A3" s="2" t="s">
        <v>176</v>
      </c>
      <c r="B3" s="2"/>
      <c r="C3" s="57"/>
      <c r="D3" s="2"/>
      <c r="E3" s="2"/>
      <c r="F3" s="2"/>
      <c r="G3" s="2"/>
      <c r="H3" s="2"/>
      <c r="I3" s="2"/>
      <c r="J3" s="2"/>
      <c r="K3" s="2"/>
    </row>
    <row r="4" spans="1:12" ht="23.1" customHeight="1">
      <c r="B4" s="6"/>
      <c r="C4" s="12"/>
      <c r="D4" s="3"/>
      <c r="E4" s="3"/>
      <c r="F4" s="3"/>
      <c r="G4" s="3"/>
      <c r="H4" s="3"/>
      <c r="I4" s="19"/>
      <c r="J4" s="8"/>
      <c r="K4" s="22" t="s">
        <v>89</v>
      </c>
      <c r="L4" s="8"/>
    </row>
    <row r="5" spans="1:12" s="23" customFormat="1" ht="23.1" customHeight="1">
      <c r="A5" s="2"/>
      <c r="B5" s="2"/>
      <c r="C5" s="58"/>
      <c r="D5" s="59"/>
      <c r="E5" s="97" t="s">
        <v>20</v>
      </c>
      <c r="F5" s="97"/>
      <c r="G5" s="97"/>
      <c r="I5" s="97" t="s">
        <v>28</v>
      </c>
      <c r="J5" s="97"/>
      <c r="K5" s="97"/>
    </row>
    <row r="6" spans="1:12" ht="23.1" customHeight="1">
      <c r="C6" s="11" t="s">
        <v>0</v>
      </c>
      <c r="D6" s="11"/>
      <c r="E6" s="11">
        <v>2568</v>
      </c>
      <c r="F6" s="12"/>
      <c r="G6" s="11">
        <v>2567</v>
      </c>
      <c r="I6" s="11">
        <v>2568</v>
      </c>
      <c r="J6" s="12"/>
      <c r="K6" s="11">
        <v>2567</v>
      </c>
    </row>
    <row r="7" spans="1:12" ht="23.1" customHeight="1">
      <c r="A7" s="2" t="s">
        <v>39</v>
      </c>
      <c r="B7" s="4"/>
      <c r="C7" s="16"/>
      <c r="I7" s="4"/>
      <c r="K7" s="4"/>
    </row>
    <row r="8" spans="1:12" ht="23.1" customHeight="1">
      <c r="A8" s="6" t="s">
        <v>60</v>
      </c>
      <c r="B8" s="4"/>
      <c r="C8" s="16"/>
      <c r="E8" s="5">
        <v>60689473</v>
      </c>
      <c r="F8" s="5"/>
      <c r="G8" s="5">
        <v>177500446</v>
      </c>
      <c r="H8" s="5"/>
      <c r="I8" s="5">
        <v>51737570</v>
      </c>
      <c r="J8" s="5"/>
      <c r="K8" s="5">
        <v>174210958</v>
      </c>
    </row>
    <row r="9" spans="1:12" ht="23.1" customHeight="1">
      <c r="A9" s="6" t="s">
        <v>61</v>
      </c>
      <c r="B9" s="4"/>
      <c r="C9" s="16">
        <v>24</v>
      </c>
      <c r="E9" s="5">
        <v>468755250</v>
      </c>
      <c r="F9" s="5"/>
      <c r="G9" s="5">
        <v>468434824</v>
      </c>
      <c r="H9" s="5"/>
      <c r="I9" s="5">
        <v>372768093</v>
      </c>
      <c r="J9" s="5"/>
      <c r="K9" s="5">
        <v>373538497</v>
      </c>
    </row>
    <row r="10" spans="1:12" s="60" customFormat="1" ht="23.1" customHeight="1">
      <c r="A10" s="6" t="s">
        <v>137</v>
      </c>
      <c r="C10" s="16"/>
      <c r="E10" s="5">
        <v>9620310</v>
      </c>
      <c r="F10" s="5"/>
      <c r="G10" s="5">
        <v>2465759</v>
      </c>
      <c r="H10" s="5"/>
      <c r="I10" s="5">
        <v>9620310</v>
      </c>
      <c r="J10" s="5"/>
      <c r="K10" s="5">
        <v>2465759</v>
      </c>
      <c r="L10" s="61"/>
    </row>
    <row r="11" spans="1:12" s="60" customFormat="1" ht="23.1" customHeight="1">
      <c r="A11" s="6" t="s">
        <v>144</v>
      </c>
      <c r="C11" s="16"/>
      <c r="E11" s="5">
        <v>259788</v>
      </c>
      <c r="F11" s="5"/>
      <c r="G11" s="5">
        <v>10151</v>
      </c>
      <c r="H11" s="5"/>
      <c r="I11" s="5">
        <v>259788</v>
      </c>
      <c r="J11" s="5"/>
      <c r="K11" s="5">
        <v>10151</v>
      </c>
      <c r="L11" s="61"/>
    </row>
    <row r="12" spans="1:12" ht="23.1" customHeight="1">
      <c r="A12" s="6" t="s">
        <v>45</v>
      </c>
      <c r="B12" s="4"/>
      <c r="C12" s="16">
        <v>26</v>
      </c>
      <c r="E12" s="5">
        <v>3497421</v>
      </c>
      <c r="F12" s="5"/>
      <c r="G12" s="5">
        <v>5914781</v>
      </c>
      <c r="H12" s="5"/>
      <c r="I12" s="5">
        <v>11556279</v>
      </c>
      <c r="J12" s="5"/>
      <c r="K12" s="5">
        <v>11204198</v>
      </c>
    </row>
    <row r="13" spans="1:12" ht="23.1" customHeight="1">
      <c r="A13" s="2" t="s">
        <v>40</v>
      </c>
      <c r="B13" s="4"/>
      <c r="C13" s="16"/>
      <c r="D13" s="8"/>
      <c r="E13" s="62">
        <f>SUM(E8:E12)</f>
        <v>542822242</v>
      </c>
      <c r="F13" s="5"/>
      <c r="G13" s="62">
        <f>SUM(G8:G12)</f>
        <v>654325961</v>
      </c>
      <c r="H13" s="5"/>
      <c r="I13" s="62">
        <f>SUM(I8:I12)</f>
        <v>445942040</v>
      </c>
      <c r="J13" s="5"/>
      <c r="K13" s="62">
        <f>SUM(K8:K12)</f>
        <v>561429563</v>
      </c>
    </row>
    <row r="14" spans="1:12" ht="23.1" customHeight="1">
      <c r="A14" s="2" t="s">
        <v>41</v>
      </c>
      <c r="B14" s="4"/>
      <c r="C14" s="16">
        <v>27</v>
      </c>
      <c r="D14" s="8"/>
      <c r="E14" s="22"/>
      <c r="F14" s="5"/>
      <c r="G14" s="22"/>
      <c r="H14" s="5"/>
      <c r="I14" s="22"/>
      <c r="J14" s="5"/>
      <c r="K14" s="22"/>
    </row>
    <row r="15" spans="1:12" ht="23.1" customHeight="1">
      <c r="A15" s="6" t="s">
        <v>62</v>
      </c>
      <c r="B15" s="4"/>
      <c r="C15" s="16"/>
      <c r="D15" s="8"/>
      <c r="E15" s="22">
        <v>54231383</v>
      </c>
      <c r="F15" s="5"/>
      <c r="G15" s="22">
        <v>173702257</v>
      </c>
      <c r="H15" s="5"/>
      <c r="I15" s="22">
        <v>47244606</v>
      </c>
      <c r="J15" s="5"/>
      <c r="K15" s="22">
        <v>171209884</v>
      </c>
    </row>
    <row r="16" spans="1:12" ht="23.1" customHeight="1">
      <c r="A16" s="6" t="s">
        <v>63</v>
      </c>
      <c r="B16" s="4"/>
      <c r="C16" s="16"/>
      <c r="E16" s="5">
        <v>261329937</v>
      </c>
      <c r="F16" s="5"/>
      <c r="G16" s="5">
        <v>276830422</v>
      </c>
      <c r="H16" s="5"/>
      <c r="I16" s="5">
        <v>187501345</v>
      </c>
      <c r="J16" s="5"/>
      <c r="K16" s="5">
        <v>205368362</v>
      </c>
    </row>
    <row r="17" spans="1:13" s="60" customFormat="1" ht="23.1" customHeight="1">
      <c r="A17" s="6" t="s">
        <v>138</v>
      </c>
      <c r="C17" s="63"/>
      <c r="D17" s="64"/>
      <c r="E17" s="5">
        <v>9309108</v>
      </c>
      <c r="F17" s="5"/>
      <c r="G17" s="5">
        <v>2385996</v>
      </c>
      <c r="H17" s="5"/>
      <c r="I17" s="5">
        <v>9309108</v>
      </c>
      <c r="J17" s="5"/>
      <c r="K17" s="5">
        <v>2385996</v>
      </c>
      <c r="L17" s="61"/>
    </row>
    <row r="18" spans="1:13" ht="23.1" customHeight="1">
      <c r="A18" s="6" t="s">
        <v>108</v>
      </c>
      <c r="B18" s="4"/>
      <c r="C18" s="16"/>
      <c r="E18" s="5">
        <v>8358059</v>
      </c>
      <c r="F18" s="5"/>
      <c r="G18" s="5">
        <v>9489920</v>
      </c>
      <c r="H18" s="5"/>
      <c r="I18" s="5">
        <v>147889</v>
      </c>
      <c r="J18" s="5"/>
      <c r="K18" s="5">
        <v>633178</v>
      </c>
    </row>
    <row r="19" spans="1:13" ht="23.1" customHeight="1">
      <c r="A19" s="6" t="s">
        <v>57</v>
      </c>
      <c r="B19" s="4"/>
      <c r="C19" s="16"/>
      <c r="E19" s="5">
        <v>43748617</v>
      </c>
      <c r="F19" s="5"/>
      <c r="G19" s="5">
        <v>51561686</v>
      </c>
      <c r="H19" s="5"/>
      <c r="I19" s="5">
        <v>22809233</v>
      </c>
      <c r="J19" s="5"/>
      <c r="K19" s="5">
        <v>26603990</v>
      </c>
    </row>
    <row r="20" spans="1:13" ht="23.1" customHeight="1">
      <c r="A20" s="6" t="s">
        <v>58</v>
      </c>
      <c r="B20" s="4"/>
      <c r="C20" s="16">
        <v>28</v>
      </c>
      <c r="E20" s="5">
        <v>9282267</v>
      </c>
      <c r="F20" s="5"/>
      <c r="G20" s="5">
        <v>7142324</v>
      </c>
      <c r="H20" s="5"/>
      <c r="I20" s="5">
        <v>144223</v>
      </c>
      <c r="J20" s="5"/>
      <c r="K20" s="5">
        <v>247211</v>
      </c>
    </row>
    <row r="21" spans="1:13" ht="23.1" customHeight="1">
      <c r="A21" s="2" t="s">
        <v>42</v>
      </c>
      <c r="B21" s="4"/>
      <c r="C21" s="16"/>
      <c r="E21" s="24">
        <f>SUM(E15:E20)</f>
        <v>386259371</v>
      </c>
      <c r="F21" s="5"/>
      <c r="G21" s="24">
        <f>SUM(G15:G20)</f>
        <v>521112605</v>
      </c>
      <c r="H21" s="5"/>
      <c r="I21" s="24">
        <f>SUM(I15:I20)</f>
        <v>267156404</v>
      </c>
      <c r="J21" s="5"/>
      <c r="K21" s="24">
        <f>SUM(K15:K20)</f>
        <v>406448621</v>
      </c>
    </row>
    <row r="22" spans="1:13" ht="23.1" customHeight="1">
      <c r="A22" s="2" t="s">
        <v>204</v>
      </c>
      <c r="B22" s="7"/>
      <c r="C22" s="16"/>
      <c r="E22" s="22">
        <f>E13-E21</f>
        <v>156562871</v>
      </c>
      <c r="F22" s="5"/>
      <c r="G22" s="22">
        <f>G13-G21</f>
        <v>133213356</v>
      </c>
      <c r="H22" s="5"/>
      <c r="I22" s="22">
        <f>I13-I21</f>
        <v>178785636</v>
      </c>
      <c r="J22" s="5"/>
      <c r="K22" s="22">
        <f>K13-K21</f>
        <v>154980942</v>
      </c>
    </row>
    <row r="23" spans="1:13" ht="23.1" customHeight="1">
      <c r="A23" s="6" t="s">
        <v>102</v>
      </c>
      <c r="B23" s="4"/>
      <c r="C23" s="16">
        <v>13.2</v>
      </c>
      <c r="E23" s="22">
        <v>0</v>
      </c>
      <c r="F23" s="5"/>
      <c r="G23" s="22">
        <v>0</v>
      </c>
      <c r="H23" s="5"/>
      <c r="I23" s="22">
        <v>-37425645</v>
      </c>
      <c r="J23" s="5"/>
      <c r="K23" s="22">
        <v>-37690251</v>
      </c>
    </row>
    <row r="24" spans="1:13" ht="23.1" customHeight="1">
      <c r="A24" s="6" t="s">
        <v>124</v>
      </c>
      <c r="B24" s="7"/>
      <c r="C24" s="16"/>
      <c r="E24" s="22">
        <v>1060835</v>
      </c>
      <c r="F24" s="5"/>
      <c r="G24" s="22">
        <v>2706667</v>
      </c>
      <c r="H24" s="5"/>
      <c r="I24" s="22">
        <v>16928589</v>
      </c>
      <c r="J24" s="5"/>
      <c r="K24" s="22">
        <v>19801533</v>
      </c>
    </row>
    <row r="25" spans="1:13" ht="23.1" customHeight="1">
      <c r="A25" s="6" t="s">
        <v>120</v>
      </c>
      <c r="B25" s="4"/>
      <c r="C25" s="16">
        <v>29</v>
      </c>
      <c r="E25" s="22">
        <v>-95625736</v>
      </c>
      <c r="F25" s="5"/>
      <c r="G25" s="22">
        <v>-130923195</v>
      </c>
      <c r="H25" s="5"/>
      <c r="I25" s="22">
        <v>-95694818</v>
      </c>
      <c r="J25" s="5"/>
      <c r="K25" s="22">
        <v>-133272625</v>
      </c>
    </row>
    <row r="26" spans="1:13" ht="23.1" customHeight="1">
      <c r="A26" s="6" t="s">
        <v>190</v>
      </c>
      <c r="B26" s="4"/>
      <c r="C26" s="16">
        <v>8</v>
      </c>
      <c r="E26" s="15">
        <v>-1338104</v>
      </c>
      <c r="F26" s="5"/>
      <c r="G26" s="15">
        <v>0</v>
      </c>
      <c r="H26" s="5"/>
      <c r="I26" s="15">
        <v>-1029944</v>
      </c>
      <c r="J26" s="5"/>
      <c r="K26" s="15">
        <v>0</v>
      </c>
      <c r="M26" s="4" t="s">
        <v>189</v>
      </c>
    </row>
    <row r="27" spans="1:13" ht="23.1" customHeight="1">
      <c r="A27" s="2" t="s">
        <v>215</v>
      </c>
      <c r="B27" s="4"/>
      <c r="C27" s="16"/>
      <c r="E27" s="22">
        <f>SUM(E22:E26)</f>
        <v>60659866</v>
      </c>
      <c r="F27" s="5"/>
      <c r="G27" s="22">
        <f>SUM(G22:G26)</f>
        <v>4996828</v>
      </c>
      <c r="H27" s="5"/>
      <c r="I27" s="22">
        <f>SUM(I22:I26)</f>
        <v>61563818</v>
      </c>
      <c r="J27" s="5"/>
      <c r="K27" s="22">
        <f>SUM(K22:K26)</f>
        <v>3819599</v>
      </c>
    </row>
    <row r="28" spans="1:13" ht="23.1" customHeight="1">
      <c r="A28" s="6" t="s">
        <v>214</v>
      </c>
      <c r="B28" s="4"/>
      <c r="C28" s="16">
        <v>30</v>
      </c>
      <c r="E28" s="25">
        <v>844680</v>
      </c>
      <c r="F28" s="5"/>
      <c r="G28" s="25">
        <v>1170349</v>
      </c>
      <c r="H28" s="5"/>
      <c r="I28" s="25">
        <v>0</v>
      </c>
      <c r="J28" s="5"/>
      <c r="K28" s="25">
        <v>1217558</v>
      </c>
    </row>
    <row r="29" spans="1:13" ht="23.1" customHeight="1" thickBot="1">
      <c r="A29" s="2" t="s">
        <v>156</v>
      </c>
      <c r="B29" s="4"/>
      <c r="C29" s="16"/>
      <c r="E29" s="65">
        <f>SUM(E27:E28)</f>
        <v>61504546</v>
      </c>
      <c r="F29" s="5"/>
      <c r="G29" s="65">
        <f>SUM(G27:G28)</f>
        <v>6167177</v>
      </c>
      <c r="H29" s="5"/>
      <c r="I29" s="65">
        <f>SUM(I27:I28)</f>
        <v>61563818</v>
      </c>
      <c r="J29" s="5"/>
      <c r="K29" s="65">
        <f>SUM(K27:K28)</f>
        <v>5037157</v>
      </c>
    </row>
    <row r="30" spans="1:13" ht="13.5" customHeight="1" thickTop="1">
      <c r="B30" s="4"/>
      <c r="C30" s="16"/>
      <c r="I30" s="4"/>
      <c r="K30" s="4"/>
    </row>
    <row r="31" spans="1:13" ht="23.1" customHeight="1">
      <c r="A31" s="2" t="s">
        <v>205</v>
      </c>
      <c r="B31" s="4"/>
      <c r="C31" s="16"/>
      <c r="I31" s="4"/>
      <c r="K31" s="4"/>
    </row>
    <row r="32" spans="1:13" ht="23.1" customHeight="1" thickBot="1">
      <c r="A32" s="6" t="s">
        <v>69</v>
      </c>
      <c r="B32" s="4"/>
      <c r="C32" s="16"/>
      <c r="E32" s="5">
        <f>SUM(E34-E33)</f>
        <v>61563818</v>
      </c>
      <c r="F32" s="5"/>
      <c r="G32" s="5">
        <f>SUM(G34-G33)</f>
        <v>5037157</v>
      </c>
      <c r="H32" s="5"/>
      <c r="I32" s="66">
        <f>I29</f>
        <v>61563818</v>
      </c>
      <c r="J32" s="5"/>
      <c r="K32" s="66">
        <f>K29</f>
        <v>5037157</v>
      </c>
    </row>
    <row r="33" spans="1:13" ht="23.1" customHeight="1" thickTop="1">
      <c r="A33" s="6" t="s">
        <v>70</v>
      </c>
      <c r="B33" s="4"/>
      <c r="C33" s="16"/>
      <c r="E33" s="67">
        <v>-59272</v>
      </c>
      <c r="G33" s="67">
        <v>1130020</v>
      </c>
      <c r="I33" s="4"/>
      <c r="K33" s="4"/>
    </row>
    <row r="34" spans="1:13" ht="23.1" customHeight="1" thickBot="1">
      <c r="B34" s="4"/>
      <c r="C34" s="16"/>
      <c r="E34" s="66">
        <f>E29</f>
        <v>61504546</v>
      </c>
      <c r="F34" s="5"/>
      <c r="G34" s="66">
        <f>G29</f>
        <v>6167177</v>
      </c>
      <c r="I34" s="4"/>
      <c r="K34" s="4"/>
    </row>
    <row r="35" spans="1:13" ht="13.5" customHeight="1" thickTop="1">
      <c r="B35" s="4"/>
      <c r="C35" s="16"/>
      <c r="E35" s="5"/>
      <c r="F35" s="5"/>
      <c r="G35" s="5"/>
      <c r="I35" s="4"/>
      <c r="K35" s="4"/>
    </row>
    <row r="36" spans="1:13" s="23" customFormat="1" ht="23.1" customHeight="1">
      <c r="A36" s="57" t="s">
        <v>206</v>
      </c>
      <c r="C36" s="16">
        <v>31</v>
      </c>
      <c r="D36" s="68"/>
      <c r="E36" s="69"/>
      <c r="G36" s="69"/>
      <c r="I36" s="69"/>
      <c r="K36" s="69"/>
    </row>
    <row r="37" spans="1:13" ht="23.1" customHeight="1" thickBot="1">
      <c r="A37" s="70" t="s">
        <v>207</v>
      </c>
      <c r="B37" s="4"/>
      <c r="C37" s="16"/>
      <c r="D37" s="71"/>
      <c r="E37" s="72">
        <f>E32/E39</f>
        <v>1.7836122266548491E-3</v>
      </c>
      <c r="F37" s="73"/>
      <c r="G37" s="72">
        <f>G32/G39</f>
        <v>1.5628047115333552E-4</v>
      </c>
      <c r="H37" s="73"/>
      <c r="I37" s="72">
        <f>I32/I39</f>
        <v>1.7836122266548491E-3</v>
      </c>
      <c r="J37" s="73"/>
      <c r="K37" s="72">
        <f>K32/K39</f>
        <v>1.5628047115333552E-4</v>
      </c>
    </row>
    <row r="38" spans="1:13" ht="13.5" customHeight="1" thickTop="1">
      <c r="A38" s="70"/>
      <c r="B38" s="4"/>
      <c r="C38" s="16"/>
      <c r="D38" s="71"/>
      <c r="E38" s="71"/>
      <c r="F38" s="71"/>
      <c r="G38" s="71"/>
      <c r="H38" s="71"/>
      <c r="I38" s="71"/>
      <c r="J38" s="71"/>
      <c r="K38" s="71"/>
    </row>
    <row r="39" spans="1:13" ht="23.1" customHeight="1" thickBot="1">
      <c r="A39" s="70" t="s">
        <v>103</v>
      </c>
      <c r="B39" s="4"/>
      <c r="C39" s="16"/>
      <c r="D39" s="71"/>
      <c r="E39" s="74">
        <v>34516369130</v>
      </c>
      <c r="F39" s="75"/>
      <c r="G39" s="74">
        <v>32231519158</v>
      </c>
      <c r="H39" s="75"/>
      <c r="I39" s="74">
        <v>34516369130</v>
      </c>
      <c r="J39" s="75"/>
      <c r="K39" s="74">
        <v>32231519158</v>
      </c>
      <c r="L39" s="75"/>
      <c r="M39" s="4" t="s">
        <v>189</v>
      </c>
    </row>
    <row r="40" spans="1:13" ht="13.5" customHeight="1" thickTop="1">
      <c r="A40" s="76"/>
      <c r="C40" s="16"/>
      <c r="D40" s="3"/>
      <c r="E40" s="75"/>
      <c r="F40" s="75"/>
      <c r="G40" s="75"/>
      <c r="H40" s="75"/>
      <c r="I40" s="75"/>
      <c r="J40" s="75"/>
      <c r="K40" s="75"/>
    </row>
    <row r="41" spans="1:13" ht="23.1" customHeight="1">
      <c r="A41" s="6" t="s">
        <v>4</v>
      </c>
      <c r="I41" s="4"/>
      <c r="K41" s="4"/>
    </row>
    <row r="42" spans="1:13" ht="23.1" customHeight="1">
      <c r="A42" s="2" t="s">
        <v>99</v>
      </c>
    </row>
    <row r="43" spans="1:13" s="6" customFormat="1" ht="23.1" customHeight="1">
      <c r="A43" s="57" t="s">
        <v>71</v>
      </c>
      <c r="B43" s="2"/>
      <c r="C43" s="57"/>
      <c r="D43" s="2"/>
      <c r="E43" s="2"/>
      <c r="F43" s="2"/>
      <c r="G43" s="2"/>
      <c r="H43" s="2"/>
      <c r="I43" s="2"/>
      <c r="J43" s="2"/>
      <c r="K43" s="2"/>
    </row>
    <row r="44" spans="1:13" ht="23.1" customHeight="1">
      <c r="A44" s="2" t="s">
        <v>176</v>
      </c>
      <c r="B44" s="2"/>
      <c r="C44" s="57"/>
      <c r="D44" s="2"/>
      <c r="E44" s="2"/>
      <c r="F44" s="2"/>
      <c r="G44" s="2"/>
      <c r="H44" s="2"/>
      <c r="I44" s="2"/>
      <c r="J44" s="2"/>
      <c r="K44" s="2"/>
    </row>
    <row r="45" spans="1:13" s="7" customFormat="1" ht="23.1" customHeight="1">
      <c r="B45" s="77"/>
      <c r="C45" s="77"/>
      <c r="D45" s="77"/>
      <c r="E45" s="77"/>
      <c r="F45" s="77"/>
      <c r="G45" s="77"/>
      <c r="H45" s="18"/>
      <c r="I45" s="18"/>
      <c r="J45" s="18"/>
      <c r="K45" s="78" t="s">
        <v>89</v>
      </c>
      <c r="L45" s="18"/>
    </row>
    <row r="46" spans="1:13" s="9" customFormat="1" ht="23.1" customHeight="1">
      <c r="E46" s="98" t="s">
        <v>20</v>
      </c>
      <c r="F46" s="98"/>
      <c r="G46" s="98"/>
      <c r="H46" s="79"/>
      <c r="I46" s="98" t="s">
        <v>28</v>
      </c>
      <c r="J46" s="98"/>
      <c r="K46" s="98"/>
      <c r="L46" s="79"/>
    </row>
    <row r="47" spans="1:13" s="7" customFormat="1" ht="23.1" customHeight="1">
      <c r="C47" s="11" t="s">
        <v>0</v>
      </c>
      <c r="E47" s="11">
        <v>2568</v>
      </c>
      <c r="F47" s="12"/>
      <c r="G47" s="11">
        <v>2567</v>
      </c>
      <c r="H47" s="12"/>
      <c r="I47" s="11">
        <v>2568</v>
      </c>
      <c r="J47" s="12"/>
      <c r="K47" s="11">
        <v>2567</v>
      </c>
      <c r="L47" s="12"/>
    </row>
    <row r="48" spans="1:13" s="7" customFormat="1" ht="23.1" customHeight="1">
      <c r="C48" s="11"/>
      <c r="E48" s="11"/>
      <c r="F48" s="12"/>
      <c r="G48" s="11"/>
      <c r="H48" s="12"/>
      <c r="I48" s="11"/>
      <c r="J48" s="12"/>
      <c r="K48" s="11"/>
      <c r="L48" s="12"/>
    </row>
    <row r="49" spans="1:12" s="7" customFormat="1" ht="23.1" customHeight="1">
      <c r="A49" s="80" t="s">
        <v>156</v>
      </c>
      <c r="B49" s="77"/>
      <c r="C49" s="77"/>
      <c r="D49" s="77"/>
      <c r="E49" s="81">
        <f>SUM(E34)</f>
        <v>61504546</v>
      </c>
      <c r="F49" s="19"/>
      <c r="G49" s="81">
        <f>SUM(G34)</f>
        <v>6167177</v>
      </c>
      <c r="H49" s="18"/>
      <c r="I49" s="81">
        <f>SUM(I32)</f>
        <v>61563818</v>
      </c>
      <c r="J49" s="18"/>
      <c r="K49" s="81">
        <f>SUM(K32)</f>
        <v>5037157</v>
      </c>
      <c r="L49" s="18"/>
    </row>
    <row r="50" spans="1:12" s="7" customFormat="1" ht="23.1" customHeight="1">
      <c r="A50" s="57"/>
      <c r="B50" s="77"/>
      <c r="C50" s="77"/>
      <c r="D50" s="77"/>
      <c r="E50" s="19"/>
      <c r="F50" s="19"/>
      <c r="G50" s="19"/>
      <c r="H50" s="18"/>
      <c r="I50" s="18"/>
      <c r="J50" s="18"/>
      <c r="K50" s="18"/>
      <c r="L50" s="18"/>
    </row>
    <row r="51" spans="1:12" s="7" customFormat="1" ht="23.1" customHeight="1">
      <c r="A51" s="80" t="s">
        <v>72</v>
      </c>
      <c r="B51" s="77"/>
      <c r="C51" s="77"/>
      <c r="D51" s="77"/>
      <c r="E51" s="19"/>
      <c r="F51" s="19"/>
      <c r="G51" s="19"/>
      <c r="H51" s="18"/>
      <c r="I51" s="18"/>
      <c r="J51" s="18"/>
      <c r="K51" s="18"/>
      <c r="L51" s="18"/>
    </row>
    <row r="52" spans="1:12" s="7" customFormat="1" ht="23.1" customHeight="1">
      <c r="A52" s="82" t="s">
        <v>96</v>
      </c>
      <c r="B52" s="77"/>
      <c r="C52" s="77"/>
      <c r="D52" s="77"/>
      <c r="E52" s="19"/>
      <c r="F52" s="19"/>
      <c r="G52" s="19"/>
      <c r="H52" s="18"/>
      <c r="I52" s="18"/>
      <c r="J52" s="18"/>
      <c r="K52" s="18"/>
      <c r="L52" s="18"/>
    </row>
    <row r="53" spans="1:12" s="7" customFormat="1" ht="23.1" customHeight="1">
      <c r="A53" s="83" t="s">
        <v>218</v>
      </c>
      <c r="B53" s="77"/>
      <c r="C53" s="77"/>
      <c r="D53" s="77"/>
      <c r="E53" s="19"/>
      <c r="F53" s="19"/>
      <c r="G53" s="19"/>
      <c r="H53" s="18"/>
      <c r="I53" s="18"/>
      <c r="J53" s="18"/>
      <c r="K53" s="18"/>
      <c r="L53" s="18"/>
    </row>
    <row r="54" spans="1:12" s="7" customFormat="1" ht="23.1" customHeight="1">
      <c r="A54" s="83" t="s">
        <v>219</v>
      </c>
      <c r="B54" s="77"/>
      <c r="C54" s="16"/>
      <c r="D54" s="77"/>
      <c r="E54" s="5">
        <v>-250655</v>
      </c>
      <c r="F54" s="5"/>
      <c r="G54" s="5">
        <v>899962</v>
      </c>
      <c r="H54" s="5"/>
      <c r="I54" s="5">
        <v>-213630</v>
      </c>
      <c r="J54" s="5"/>
      <c r="K54" s="5">
        <v>947826</v>
      </c>
      <c r="L54" s="18"/>
    </row>
    <row r="55" spans="1:12" s="9" customFormat="1" ht="23.1" customHeight="1">
      <c r="A55" s="83" t="s">
        <v>87</v>
      </c>
      <c r="C55" s="16">
        <v>30</v>
      </c>
      <c r="E55" s="20">
        <v>14810</v>
      </c>
      <c r="F55" s="69"/>
      <c r="G55" s="20">
        <v>19146</v>
      </c>
      <c r="H55" s="69"/>
      <c r="I55" s="20">
        <v>7405</v>
      </c>
      <c r="J55" s="69"/>
      <c r="K55" s="5">
        <v>9573</v>
      </c>
      <c r="L55" s="20"/>
    </row>
    <row r="56" spans="1:12" s="9" customFormat="1" ht="23.1" customHeight="1">
      <c r="A56" s="83"/>
      <c r="E56" s="24">
        <f>SUM(E54:E55)</f>
        <v>-235845</v>
      </c>
      <c r="F56" s="69"/>
      <c r="G56" s="24">
        <f>SUM(G54:G55)</f>
        <v>919108</v>
      </c>
      <c r="H56" s="20"/>
      <c r="I56" s="24">
        <f>SUM(I54:I55)</f>
        <v>-206225</v>
      </c>
      <c r="J56" s="20"/>
      <c r="K56" s="24">
        <f>SUM(K54:K55)</f>
        <v>957399</v>
      </c>
      <c r="L56" s="20"/>
    </row>
    <row r="57" spans="1:12" s="9" customFormat="1" ht="23.1" customHeight="1">
      <c r="A57" s="83" t="s">
        <v>98</v>
      </c>
      <c r="E57" s="5"/>
      <c r="F57" s="69"/>
      <c r="G57" s="5"/>
      <c r="H57" s="20"/>
      <c r="I57" s="5"/>
      <c r="J57" s="20"/>
      <c r="K57" s="5"/>
      <c r="L57" s="20"/>
    </row>
    <row r="58" spans="1:12" s="7" customFormat="1" ht="23.1" customHeight="1">
      <c r="A58" s="83" t="s">
        <v>97</v>
      </c>
      <c r="B58" s="77"/>
      <c r="C58" s="77"/>
      <c r="D58" s="77"/>
      <c r="E58" s="81">
        <f>E56</f>
        <v>-235845</v>
      </c>
      <c r="F58" s="19"/>
      <c r="G58" s="81">
        <f>G56</f>
        <v>919108</v>
      </c>
      <c r="H58" s="18"/>
      <c r="I58" s="81">
        <f>I56</f>
        <v>-206225</v>
      </c>
      <c r="J58" s="18"/>
      <c r="K58" s="81">
        <f>K56</f>
        <v>957399</v>
      </c>
      <c r="L58" s="18"/>
    </row>
    <row r="59" spans="1:12" s="9" customFormat="1" ht="23.1" customHeight="1">
      <c r="A59" s="83"/>
      <c r="E59" s="5"/>
      <c r="F59" s="69"/>
      <c r="G59" s="5"/>
      <c r="H59" s="20"/>
      <c r="I59" s="5"/>
      <c r="J59" s="20"/>
      <c r="K59" s="5"/>
      <c r="L59" s="20"/>
    </row>
    <row r="60" spans="1:12" s="7" customFormat="1" ht="23.1" customHeight="1">
      <c r="A60" s="80" t="s">
        <v>216</v>
      </c>
      <c r="B60" s="77"/>
      <c r="C60" s="16"/>
      <c r="D60" s="77"/>
      <c r="E60" s="81">
        <f>E58</f>
        <v>-235845</v>
      </c>
      <c r="F60" s="19"/>
      <c r="G60" s="81">
        <f>G58</f>
        <v>919108</v>
      </c>
      <c r="H60" s="18"/>
      <c r="I60" s="81">
        <f>I58</f>
        <v>-206225</v>
      </c>
      <c r="J60" s="18"/>
      <c r="K60" s="81">
        <f>K58</f>
        <v>957399</v>
      </c>
      <c r="L60" s="18"/>
    </row>
    <row r="61" spans="1:12" s="9" customFormat="1" ht="23.1" customHeight="1">
      <c r="E61" s="69"/>
      <c r="F61" s="69"/>
      <c r="G61" s="69"/>
      <c r="H61" s="20"/>
      <c r="I61" s="20"/>
      <c r="J61" s="20"/>
      <c r="K61" s="20"/>
      <c r="L61" s="20"/>
    </row>
    <row r="62" spans="1:12" s="7" customFormat="1" ht="23.1" customHeight="1" thickBot="1">
      <c r="A62" s="80" t="s">
        <v>208</v>
      </c>
      <c r="E62" s="84">
        <f>SUM(E49,E60)</f>
        <v>61268701</v>
      </c>
      <c r="F62" s="20"/>
      <c r="G62" s="84">
        <f>SUM(G49,G60)</f>
        <v>7086285</v>
      </c>
      <c r="H62" s="20"/>
      <c r="I62" s="84">
        <f>SUM(I49,I60)</f>
        <v>61357593</v>
      </c>
      <c r="J62" s="20"/>
      <c r="K62" s="84">
        <f>SUM(K49,K60)</f>
        <v>5994556</v>
      </c>
      <c r="L62" s="12"/>
    </row>
    <row r="63" spans="1:12" s="9" customFormat="1" ht="23.1" customHeight="1" thickTop="1">
      <c r="A63" s="80"/>
      <c r="E63" s="69"/>
      <c r="F63" s="69"/>
      <c r="G63" s="69"/>
      <c r="H63" s="20"/>
      <c r="I63" s="20"/>
      <c r="J63" s="20"/>
      <c r="K63" s="20"/>
      <c r="L63" s="20"/>
    </row>
    <row r="64" spans="1:12" s="7" customFormat="1" ht="23.1" customHeight="1">
      <c r="A64" s="80" t="s">
        <v>209</v>
      </c>
      <c r="E64" s="5"/>
      <c r="F64" s="20"/>
      <c r="G64" s="5"/>
      <c r="H64" s="20"/>
      <c r="I64" s="21"/>
      <c r="J64" s="20"/>
      <c r="K64" s="21"/>
      <c r="L64" s="12"/>
    </row>
    <row r="65" spans="1:12" s="9" customFormat="1" ht="23.1" customHeight="1" thickBot="1">
      <c r="A65" s="7" t="s">
        <v>69</v>
      </c>
      <c r="E65" s="5">
        <f>SUM(E67-E66)</f>
        <v>61357593</v>
      </c>
      <c r="F65" s="5"/>
      <c r="G65" s="5">
        <f>SUM(G67-G66)</f>
        <v>5994556</v>
      </c>
      <c r="H65" s="20"/>
      <c r="I65" s="66">
        <f>SUM(I62)</f>
        <v>61357593</v>
      </c>
      <c r="J65" s="20"/>
      <c r="K65" s="66">
        <f>SUM(K62)</f>
        <v>5994556</v>
      </c>
      <c r="L65" s="20"/>
    </row>
    <row r="66" spans="1:12" s="7" customFormat="1" ht="23.1" customHeight="1" thickTop="1">
      <c r="A66" s="7" t="s">
        <v>70</v>
      </c>
      <c r="E66" s="5">
        <v>-88892</v>
      </c>
      <c r="F66" s="20"/>
      <c r="G66" s="5">
        <v>1091729</v>
      </c>
      <c r="H66" s="20"/>
      <c r="I66" s="21"/>
      <c r="J66" s="20"/>
      <c r="K66" s="21"/>
      <c r="L66" s="12"/>
    </row>
    <row r="67" spans="1:12" s="9" customFormat="1" ht="23.1" customHeight="1" thickBot="1">
      <c r="A67" s="83"/>
      <c r="E67" s="65">
        <f>SUM(E62)</f>
        <v>61268701</v>
      </c>
      <c r="F67" s="5"/>
      <c r="G67" s="65">
        <f>SUM(G62)</f>
        <v>7086285</v>
      </c>
      <c r="H67" s="20"/>
      <c r="I67" s="5"/>
      <c r="J67" s="5"/>
      <c r="K67" s="5"/>
      <c r="L67" s="20"/>
    </row>
    <row r="68" spans="1:12" s="7" customFormat="1" ht="23.1" customHeight="1" thickTop="1">
      <c r="A68" s="70"/>
      <c r="F68" s="12"/>
      <c r="G68" s="77"/>
      <c r="H68" s="12"/>
      <c r="I68" s="11"/>
      <c r="J68" s="12"/>
      <c r="K68" s="12"/>
      <c r="L68" s="12"/>
    </row>
    <row r="69" spans="1:12" s="7" customFormat="1" ht="23.1" customHeight="1">
      <c r="A69" s="7" t="s">
        <v>4</v>
      </c>
      <c r="F69" s="12"/>
      <c r="G69" s="77"/>
      <c r="H69" s="12"/>
      <c r="I69" s="11"/>
      <c r="J69" s="12"/>
      <c r="K69" s="12"/>
      <c r="L69" s="12"/>
    </row>
  </sheetData>
  <mergeCells count="4">
    <mergeCell ref="E5:G5"/>
    <mergeCell ref="I5:K5"/>
    <mergeCell ref="E46:G46"/>
    <mergeCell ref="I46:K46"/>
  </mergeCells>
  <printOptions horizontalCentered="1" gridLinesSet="0"/>
  <pageMargins left="0.86614173228346503" right="0.118110236220472" top="0.78740157480314998" bottom="0" header="0.118110236220472" footer="0.118110236220472"/>
  <pageSetup paperSize="9" scale="80" orientation="portrait" blackAndWhite="1" cellComments="asDisplayed" r:id="rId1"/>
  <rowBreaks count="1" manualBreakCount="1">
    <brk id="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5"/>
  <sheetViews>
    <sheetView showGridLines="0" view="pageBreakPreview" topLeftCell="A13" zoomScale="84" zoomScaleNormal="85" zoomScaleSheetLayoutView="84" workbookViewId="0">
      <selection activeCell="J10" sqref="J10"/>
    </sheetView>
  </sheetViews>
  <sheetFormatPr defaultColWidth="7" defaultRowHeight="23.1" customHeight="1"/>
  <cols>
    <col min="1" max="1" width="24.7109375" style="47" customWidth="1"/>
    <col min="2" max="2" width="6.7109375" style="45" customWidth="1"/>
    <col min="3" max="3" width="1.7109375" style="30" customWidth="1"/>
    <col min="4" max="4" width="16.7109375" style="30" customWidth="1"/>
    <col min="5" max="5" width="1.7109375" style="30" customWidth="1"/>
    <col min="6" max="6" width="16.7109375" style="30" customWidth="1"/>
    <col min="7" max="7" width="1.7109375" style="30" customWidth="1"/>
    <col min="8" max="8" width="16.7109375" style="30" customWidth="1"/>
    <col min="9" max="9" width="1.7109375" style="30" customWidth="1"/>
    <col min="10" max="10" width="16.7109375" style="30" customWidth="1"/>
    <col min="11" max="11" width="1.7109375" style="30" customWidth="1"/>
    <col min="12" max="12" width="16.7109375" style="30" customWidth="1"/>
    <col min="13" max="13" width="1.7109375" style="30" customWidth="1"/>
    <col min="14" max="14" width="16.7109375" style="30" customWidth="1"/>
    <col min="15" max="15" width="1.7109375" style="30" customWidth="1"/>
    <col min="16" max="16" width="16.7109375" style="30" customWidth="1"/>
    <col min="17" max="17" width="1.7109375" style="30" customWidth="1"/>
    <col min="18" max="18" width="16.7109375" style="30" customWidth="1"/>
    <col min="19" max="19" width="1.7109375" style="30" customWidth="1"/>
    <col min="20" max="16384" width="7" style="30"/>
  </cols>
  <sheetData>
    <row r="1" spans="1:18" s="4" customFormat="1" ht="23.1" customHeight="1">
      <c r="A1" s="27" t="s">
        <v>99</v>
      </c>
      <c r="B1" s="3"/>
      <c r="G1" s="5"/>
      <c r="K1" s="5"/>
    </row>
    <row r="2" spans="1:18" s="29" customFormat="1" ht="23.1" customHeight="1">
      <c r="A2" s="27" t="s">
        <v>172</v>
      </c>
      <c r="B2" s="27"/>
      <c r="C2" s="27"/>
      <c r="D2" s="27"/>
      <c r="E2" s="27"/>
      <c r="F2" s="27"/>
      <c r="G2" s="27"/>
      <c r="H2" s="27"/>
      <c r="I2" s="28"/>
      <c r="J2" s="27"/>
      <c r="K2" s="27"/>
      <c r="L2" s="27"/>
      <c r="M2" s="27"/>
    </row>
    <row r="3" spans="1:18" s="29" customFormat="1" ht="23.1" customHeight="1">
      <c r="A3" s="99" t="s">
        <v>176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</row>
    <row r="4" spans="1:18" s="48" customFormat="1" ht="23.1" customHeight="1">
      <c r="B4" s="49"/>
      <c r="C4" s="49"/>
      <c r="D4" s="49"/>
      <c r="E4" s="49"/>
      <c r="F4" s="49"/>
      <c r="G4" s="49"/>
      <c r="H4" s="50"/>
      <c r="I4" s="49"/>
      <c r="J4" s="49"/>
      <c r="K4" s="49"/>
      <c r="L4" s="49"/>
      <c r="M4" s="49"/>
      <c r="Q4" s="31"/>
      <c r="R4" s="31" t="s">
        <v>89</v>
      </c>
    </row>
    <row r="5" spans="1:18" s="32" customFormat="1" ht="23.1" customHeight="1">
      <c r="C5" s="51"/>
      <c r="D5" s="102" t="s">
        <v>20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</row>
    <row r="6" spans="1:18" s="32" customFormat="1" ht="23.1" customHeight="1">
      <c r="D6" s="101" t="s">
        <v>25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8" s="32" customFormat="1" ht="23.1" customHeight="1">
      <c r="H7" s="3" t="s">
        <v>101</v>
      </c>
      <c r="P7" s="32" t="s">
        <v>73</v>
      </c>
    </row>
    <row r="8" spans="1:18" s="32" customFormat="1" ht="23.1" customHeight="1">
      <c r="D8" s="32" t="s">
        <v>35</v>
      </c>
      <c r="H8" s="3" t="s">
        <v>104</v>
      </c>
      <c r="J8" s="100" t="s">
        <v>23</v>
      </c>
      <c r="K8" s="100"/>
      <c r="L8" s="100"/>
      <c r="P8" s="32" t="s">
        <v>74</v>
      </c>
    </row>
    <row r="9" spans="1:18" s="32" customFormat="1" ht="23.1" customHeight="1">
      <c r="D9" s="32" t="s">
        <v>75</v>
      </c>
      <c r="F9" s="32" t="s">
        <v>21</v>
      </c>
      <c r="H9" s="34" t="s">
        <v>105</v>
      </c>
      <c r="J9" s="32" t="s">
        <v>79</v>
      </c>
      <c r="L9" s="32" t="s">
        <v>77</v>
      </c>
      <c r="N9" s="32" t="s">
        <v>19</v>
      </c>
      <c r="P9" s="32" t="s">
        <v>148</v>
      </c>
      <c r="R9" s="52"/>
    </row>
    <row r="10" spans="1:18" s="32" customFormat="1" ht="23.1" customHeight="1">
      <c r="D10" s="35" t="s">
        <v>76</v>
      </c>
      <c r="F10" s="35" t="s">
        <v>22</v>
      </c>
      <c r="H10" s="37" t="s">
        <v>106</v>
      </c>
      <c r="J10" s="35" t="s">
        <v>147</v>
      </c>
      <c r="L10" s="35" t="s">
        <v>109</v>
      </c>
      <c r="N10" s="35" t="s">
        <v>78</v>
      </c>
      <c r="P10" s="35" t="s">
        <v>24</v>
      </c>
      <c r="R10" s="53" t="s">
        <v>19</v>
      </c>
    </row>
    <row r="11" spans="1:18" s="32" customFormat="1" ht="23.1" customHeight="1">
      <c r="A11" s="38" t="s">
        <v>153</v>
      </c>
      <c r="D11" s="32">
        <v>2979301567</v>
      </c>
      <c r="F11" s="32">
        <v>2800118660</v>
      </c>
      <c r="H11" s="54">
        <v>-206369</v>
      </c>
      <c r="J11" s="32">
        <v>44400000</v>
      </c>
      <c r="L11" s="32">
        <v>-5624710851</v>
      </c>
      <c r="N11" s="54">
        <f>SUM(D11:M11)</f>
        <v>198903007</v>
      </c>
      <c r="P11" s="32">
        <v>-8705389</v>
      </c>
      <c r="R11" s="54">
        <f>SUM(N11:P11)</f>
        <v>190197618</v>
      </c>
    </row>
    <row r="12" spans="1:18" s="48" customFormat="1" ht="23.1" customHeight="1">
      <c r="A12" s="42" t="s">
        <v>156</v>
      </c>
      <c r="C12" s="32"/>
      <c r="D12" s="54">
        <v>0</v>
      </c>
      <c r="E12" s="54"/>
      <c r="F12" s="54">
        <v>0</v>
      </c>
      <c r="G12" s="54"/>
      <c r="H12" s="54">
        <v>0</v>
      </c>
      <c r="I12" s="54"/>
      <c r="J12" s="54">
        <v>0</v>
      </c>
      <c r="K12" s="54"/>
      <c r="L12" s="54">
        <f>PL!G32</f>
        <v>5037157</v>
      </c>
      <c r="M12" s="54"/>
      <c r="N12" s="54">
        <f>SUM(D12:M12)</f>
        <v>5037157</v>
      </c>
      <c r="O12" s="54"/>
      <c r="P12" s="54">
        <f>PL!G33</f>
        <v>1130020</v>
      </c>
      <c r="R12" s="54">
        <f>SUM(N12:P12)</f>
        <v>6167177</v>
      </c>
    </row>
    <row r="13" spans="1:18" s="48" customFormat="1" ht="23.1" customHeight="1">
      <c r="A13" s="42" t="s">
        <v>157</v>
      </c>
      <c r="C13" s="32"/>
      <c r="D13" s="55">
        <v>0</v>
      </c>
      <c r="E13" s="54"/>
      <c r="F13" s="55">
        <v>0</v>
      </c>
      <c r="G13" s="54"/>
      <c r="H13" s="55">
        <v>0</v>
      </c>
      <c r="I13" s="54"/>
      <c r="J13" s="55">
        <v>0</v>
      </c>
      <c r="K13" s="54"/>
      <c r="L13" s="55">
        <f>PL!K56</f>
        <v>957399</v>
      </c>
      <c r="M13" s="54"/>
      <c r="N13" s="55">
        <f>SUM(D13:M13)</f>
        <v>957399</v>
      </c>
      <c r="O13" s="54"/>
      <c r="P13" s="55">
        <v>-38291</v>
      </c>
      <c r="R13" s="55">
        <f>SUM(N13:P13)</f>
        <v>919108</v>
      </c>
    </row>
    <row r="14" spans="1:18" s="48" customFormat="1" ht="23.1" customHeight="1">
      <c r="A14" s="42" t="s">
        <v>158</v>
      </c>
      <c r="C14" s="32"/>
      <c r="D14" s="54">
        <f>SUM(D12:D13)</f>
        <v>0</v>
      </c>
      <c r="E14" s="54"/>
      <c r="F14" s="54">
        <f>SUM(F12:F13)</f>
        <v>0</v>
      </c>
      <c r="G14" s="54"/>
      <c r="H14" s="54">
        <f>SUM(H12:H13)</f>
        <v>0</v>
      </c>
      <c r="I14" s="54"/>
      <c r="J14" s="54">
        <f>SUM(J12:J13)</f>
        <v>0</v>
      </c>
      <c r="K14" s="54"/>
      <c r="L14" s="54">
        <f>SUM(L12:L13)</f>
        <v>5994556</v>
      </c>
      <c r="M14" s="54"/>
      <c r="N14" s="54">
        <f>SUM(N12:N13)</f>
        <v>5994556</v>
      </c>
      <c r="O14" s="54"/>
      <c r="P14" s="54">
        <f>SUM(P12:P13)</f>
        <v>1091729</v>
      </c>
      <c r="R14" s="54">
        <f>SUM(R12:R13)</f>
        <v>7086285</v>
      </c>
    </row>
    <row r="15" spans="1:18" s="48" customFormat="1" ht="23.1" customHeight="1">
      <c r="A15" s="42" t="s">
        <v>155</v>
      </c>
      <c r="C15" s="32"/>
      <c r="D15" s="54">
        <v>0</v>
      </c>
      <c r="E15" s="54"/>
      <c r="F15" s="54">
        <v>0</v>
      </c>
      <c r="G15" s="54"/>
      <c r="H15" s="54">
        <v>0</v>
      </c>
      <c r="I15" s="54"/>
      <c r="J15" s="54">
        <v>0</v>
      </c>
      <c r="K15" s="54"/>
      <c r="L15" s="54">
        <v>0</v>
      </c>
      <c r="M15" s="54"/>
      <c r="N15" s="54">
        <f>SUM(D15:M15)</f>
        <v>0</v>
      </c>
      <c r="O15" s="54"/>
      <c r="P15" s="54">
        <v>-13422810</v>
      </c>
      <c r="R15" s="54">
        <f>SUM(N15:P15)</f>
        <v>-13422810</v>
      </c>
    </row>
    <row r="16" spans="1:18" s="48" customFormat="1" ht="23.1" customHeight="1">
      <c r="A16" s="42" t="s">
        <v>194</v>
      </c>
      <c r="C16" s="32"/>
      <c r="D16" s="54">
        <v>472335346</v>
      </c>
      <c r="E16" s="54"/>
      <c r="F16" s="54">
        <v>-349335346</v>
      </c>
      <c r="G16" s="54"/>
      <c r="H16" s="54">
        <v>0</v>
      </c>
      <c r="I16" s="54"/>
      <c r="J16" s="54">
        <v>0</v>
      </c>
      <c r="K16" s="54"/>
      <c r="L16" s="54">
        <v>0</v>
      </c>
      <c r="M16" s="54"/>
      <c r="N16" s="54">
        <f>SUM(D16:M16)</f>
        <v>123000000</v>
      </c>
      <c r="O16" s="54"/>
      <c r="P16" s="54">
        <v>0</v>
      </c>
      <c r="R16" s="54">
        <f>SUM(N16:P16)</f>
        <v>123000000</v>
      </c>
    </row>
    <row r="17" spans="1:18" s="48" customFormat="1" ht="23.1" customHeight="1" thickBot="1">
      <c r="A17" s="38" t="s">
        <v>179</v>
      </c>
      <c r="C17" s="32"/>
      <c r="D17" s="56">
        <f>SUM(D11:D16)-D14</f>
        <v>3451636913</v>
      </c>
      <c r="E17" s="54"/>
      <c r="F17" s="56">
        <f>SUM(F11:F16)-F14</f>
        <v>2450783314</v>
      </c>
      <c r="G17" s="54"/>
      <c r="H17" s="56">
        <f>SUM(H11:H16)-H14</f>
        <v>-206369</v>
      </c>
      <c r="I17" s="54"/>
      <c r="J17" s="56">
        <f>SUM(J11:J16)-J14</f>
        <v>44400000</v>
      </c>
      <c r="K17" s="54"/>
      <c r="L17" s="56">
        <f>SUM(L11:L16)-L14</f>
        <v>-5618716295</v>
      </c>
      <c r="M17" s="54"/>
      <c r="N17" s="56">
        <f>SUM(N11:N16)-N14</f>
        <v>327897563</v>
      </c>
      <c r="O17" s="54"/>
      <c r="P17" s="56">
        <f>SUM(P11:P16)-P14</f>
        <v>-21036470</v>
      </c>
      <c r="R17" s="56">
        <f>SUM(R11:R16)-R14</f>
        <v>306861093</v>
      </c>
    </row>
    <row r="18" spans="1:18" s="48" customFormat="1" ht="23.1" customHeight="1" thickTop="1">
      <c r="A18" s="38"/>
      <c r="C18" s="32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R18" s="54"/>
    </row>
    <row r="19" spans="1:18" s="48" customFormat="1" ht="23.1" customHeight="1">
      <c r="A19" s="38" t="s">
        <v>177</v>
      </c>
      <c r="C19" s="32"/>
      <c r="D19" s="54">
        <f>D17</f>
        <v>3451636913</v>
      </c>
      <c r="E19" s="54"/>
      <c r="F19" s="54">
        <f>F17</f>
        <v>2450783314</v>
      </c>
      <c r="G19" s="54"/>
      <c r="H19" s="54">
        <f>H17</f>
        <v>-206369</v>
      </c>
      <c r="I19" s="54"/>
      <c r="J19" s="54">
        <f>J17</f>
        <v>44400000</v>
      </c>
      <c r="K19" s="54"/>
      <c r="L19" s="54">
        <f>L17</f>
        <v>-5618716295</v>
      </c>
      <c r="M19" s="54"/>
      <c r="N19" s="54">
        <f>SUM(D19:M19)</f>
        <v>327897563</v>
      </c>
      <c r="O19" s="54"/>
      <c r="P19" s="54">
        <f>P17</f>
        <v>-21036470</v>
      </c>
      <c r="R19" s="54">
        <f>SUM(N19:P19)</f>
        <v>306861093</v>
      </c>
    </row>
    <row r="20" spans="1:18" s="48" customFormat="1" ht="23.1" customHeight="1">
      <c r="A20" s="42" t="s">
        <v>156</v>
      </c>
      <c r="C20" s="32"/>
      <c r="D20" s="54">
        <v>0</v>
      </c>
      <c r="E20" s="54"/>
      <c r="F20" s="54">
        <v>0</v>
      </c>
      <c r="G20" s="54"/>
      <c r="H20" s="54">
        <v>0</v>
      </c>
      <c r="I20" s="54"/>
      <c r="J20" s="54">
        <v>0</v>
      </c>
      <c r="K20" s="54"/>
      <c r="L20" s="54">
        <f>PL!E32</f>
        <v>61563818</v>
      </c>
      <c r="M20" s="54"/>
      <c r="N20" s="54">
        <f>SUM(D20:M20)</f>
        <v>61563818</v>
      </c>
      <c r="O20" s="54"/>
      <c r="P20" s="54">
        <f>PL!E33</f>
        <v>-59272</v>
      </c>
      <c r="R20" s="54">
        <f>SUM(N20:P20)</f>
        <v>61504546</v>
      </c>
    </row>
    <row r="21" spans="1:18" s="48" customFormat="1" ht="23.1" customHeight="1">
      <c r="A21" s="42" t="s">
        <v>210</v>
      </c>
      <c r="C21" s="32"/>
      <c r="D21" s="55">
        <v>0</v>
      </c>
      <c r="E21" s="54"/>
      <c r="F21" s="55">
        <v>0</v>
      </c>
      <c r="G21" s="54"/>
      <c r="H21" s="55">
        <v>0</v>
      </c>
      <c r="I21" s="54"/>
      <c r="J21" s="55">
        <v>0</v>
      </c>
      <c r="K21" s="54"/>
      <c r="L21" s="55">
        <f>PL!I56</f>
        <v>-206225</v>
      </c>
      <c r="M21" s="54"/>
      <c r="N21" s="55">
        <f>SUM(D21:M21)</f>
        <v>-206225</v>
      </c>
      <c r="O21" s="54"/>
      <c r="P21" s="55">
        <v>-29620</v>
      </c>
      <c r="R21" s="55">
        <f>SUM(N21:P21)</f>
        <v>-235845</v>
      </c>
    </row>
    <row r="22" spans="1:18" s="48" customFormat="1" ht="23.1" customHeight="1">
      <c r="A22" s="42" t="s">
        <v>158</v>
      </c>
      <c r="C22" s="32"/>
      <c r="D22" s="54">
        <f>SUM(D20:D21)</f>
        <v>0</v>
      </c>
      <c r="E22" s="54"/>
      <c r="F22" s="54">
        <f>SUM(F20:F21)</f>
        <v>0</v>
      </c>
      <c r="G22" s="54"/>
      <c r="H22" s="54">
        <f>SUM(H20:H21)</f>
        <v>0</v>
      </c>
      <c r="I22" s="54"/>
      <c r="J22" s="54">
        <f>SUM(J20:J21)</f>
        <v>0</v>
      </c>
      <c r="K22" s="54"/>
      <c r="L22" s="54">
        <f>SUM(L20:L21)</f>
        <v>61357593</v>
      </c>
      <c r="M22" s="54"/>
      <c r="N22" s="54">
        <f>SUM(N20:N21)</f>
        <v>61357593</v>
      </c>
      <c r="O22" s="54"/>
      <c r="P22" s="54">
        <f>SUM(P20:P21)</f>
        <v>-88892</v>
      </c>
      <c r="R22" s="54">
        <f>SUM(R20:R21)</f>
        <v>61268701</v>
      </c>
    </row>
    <row r="23" spans="1:18" s="48" customFormat="1" ht="23.1" customHeight="1" thickBot="1">
      <c r="A23" s="38" t="s">
        <v>178</v>
      </c>
      <c r="C23" s="32"/>
      <c r="D23" s="56">
        <f>SUM(D19:D22)-D22</f>
        <v>3451636913</v>
      </c>
      <c r="E23" s="54"/>
      <c r="F23" s="56">
        <f>SUM(F19:F22)-F22</f>
        <v>2450783314</v>
      </c>
      <c r="G23" s="54"/>
      <c r="H23" s="56">
        <f>SUM(H19:H22)-H22</f>
        <v>-206369</v>
      </c>
      <c r="I23" s="54"/>
      <c r="J23" s="56">
        <f>SUM(J19:J22)-J22</f>
        <v>44400000</v>
      </c>
      <c r="K23" s="54"/>
      <c r="L23" s="56">
        <f>SUM(L19:L22)-L22</f>
        <v>-5557358702</v>
      </c>
      <c r="M23" s="54"/>
      <c r="N23" s="56">
        <f>SUM(N19:N22)-N22</f>
        <v>389255156</v>
      </c>
      <c r="O23" s="54"/>
      <c r="P23" s="56">
        <f>SUM(P19:P22)-P22</f>
        <v>-21125362</v>
      </c>
      <c r="R23" s="56">
        <f>SUM(R19:R22)-R22</f>
        <v>368129794</v>
      </c>
    </row>
    <row r="24" spans="1:18" s="48" customFormat="1" ht="23.1" customHeight="1" thickTop="1">
      <c r="A24" s="42"/>
      <c r="C24" s="32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P24" s="54"/>
      <c r="Q24" s="54"/>
    </row>
    <row r="25" spans="1:18" ht="23.1" customHeight="1">
      <c r="A25" s="47" t="s">
        <v>4</v>
      </c>
      <c r="B25" s="30"/>
    </row>
  </sheetData>
  <mergeCells count="4">
    <mergeCell ref="A3:M3"/>
    <mergeCell ref="J8:L8"/>
    <mergeCell ref="D6:N6"/>
    <mergeCell ref="D5:R5"/>
  </mergeCells>
  <phoneticPr fontId="2" type="noConversion"/>
  <printOptions horizontalCentered="1" gridLinesSet="0"/>
  <pageMargins left="0.31496062992126" right="0" top="0.78740157480314998" bottom="0" header="0.196850393700787" footer="0.196850393700787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3"/>
  <sheetViews>
    <sheetView showGridLines="0" view="pageBreakPreview" zoomScale="55" zoomScaleNormal="100" zoomScaleSheetLayoutView="55" workbookViewId="0">
      <selection activeCell="J10" sqref="J10"/>
    </sheetView>
  </sheetViews>
  <sheetFormatPr defaultColWidth="7" defaultRowHeight="23.1" customHeight="1"/>
  <cols>
    <col min="1" max="1" width="35.7109375" style="47" customWidth="1"/>
    <col min="2" max="2" width="10.7109375" style="45" customWidth="1"/>
    <col min="3" max="3" width="8.7109375" style="30" customWidth="1"/>
    <col min="4" max="4" width="1.7109375" style="30" customWidth="1"/>
    <col min="5" max="5" width="16.7109375" style="30" customWidth="1"/>
    <col min="6" max="6" width="1.7109375" style="30" customWidth="1"/>
    <col min="7" max="7" width="16.7109375" style="30" customWidth="1"/>
    <col min="8" max="8" width="1.7109375" style="30" customWidth="1"/>
    <col min="9" max="9" width="16.7109375" style="30" customWidth="1"/>
    <col min="10" max="10" width="1.7109375" style="30" customWidth="1"/>
    <col min="11" max="11" width="16.7109375" style="30" customWidth="1"/>
    <col min="12" max="12" width="1.7109375" style="30" customWidth="1"/>
    <col min="13" max="13" width="16.7109375" style="30" customWidth="1"/>
    <col min="14" max="14" width="1.7109375" style="30" customWidth="1"/>
    <col min="15" max="15" width="16.7109375" style="30" customWidth="1"/>
    <col min="16" max="16" width="1.7109375" style="30" customWidth="1"/>
    <col min="17" max="16384" width="7" style="30"/>
  </cols>
  <sheetData>
    <row r="1" spans="1:16" s="4" customFormat="1" ht="23.1" customHeight="1">
      <c r="A1" s="27" t="s">
        <v>99</v>
      </c>
      <c r="B1" s="3"/>
      <c r="G1" s="5"/>
      <c r="K1" s="5"/>
    </row>
    <row r="2" spans="1:16" s="29" customFormat="1" ht="23.1" customHeight="1">
      <c r="A2" s="27" t="s">
        <v>173</v>
      </c>
      <c r="B2" s="27"/>
      <c r="C2" s="27"/>
      <c r="D2" s="27"/>
      <c r="E2" s="27"/>
      <c r="F2" s="27"/>
      <c r="G2" s="27"/>
      <c r="H2" s="27"/>
      <c r="I2" s="28"/>
      <c r="J2" s="27"/>
      <c r="K2" s="27"/>
      <c r="L2" s="27"/>
      <c r="M2" s="27"/>
      <c r="N2" s="27"/>
    </row>
    <row r="3" spans="1:16" s="29" customFormat="1" ht="23.1" customHeight="1">
      <c r="A3" s="99" t="s">
        <v>176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</row>
    <row r="4" spans="1:16" s="29" customFormat="1" ht="23.1" customHeight="1">
      <c r="H4" s="30"/>
      <c r="I4" s="31"/>
      <c r="L4" s="30"/>
      <c r="O4" s="32"/>
      <c r="P4" s="31" t="s">
        <v>89</v>
      </c>
    </row>
    <row r="5" spans="1:16" s="29" customFormat="1" ht="23.1" customHeight="1">
      <c r="D5" s="33"/>
      <c r="E5" s="103" t="s">
        <v>28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</row>
    <row r="6" spans="1:16" s="29" customFormat="1" ht="23.1" customHeight="1">
      <c r="D6" s="34"/>
      <c r="E6" s="34"/>
      <c r="F6" s="34"/>
      <c r="G6" s="34"/>
      <c r="H6" s="34"/>
      <c r="I6" s="3" t="s">
        <v>101</v>
      </c>
      <c r="O6" s="32"/>
    </row>
    <row r="7" spans="1:16" s="29" customFormat="1" ht="23.1" customHeight="1">
      <c r="D7" s="34"/>
      <c r="E7" s="34" t="s">
        <v>35</v>
      </c>
      <c r="F7" s="34"/>
      <c r="G7" s="34"/>
      <c r="H7" s="34"/>
      <c r="I7" s="3" t="s">
        <v>104</v>
      </c>
      <c r="K7" s="100" t="s">
        <v>23</v>
      </c>
      <c r="L7" s="100"/>
      <c r="M7" s="100"/>
      <c r="O7" s="32"/>
    </row>
    <row r="8" spans="1:16" s="34" customFormat="1" ht="23.1" customHeight="1">
      <c r="E8" s="34" t="s">
        <v>75</v>
      </c>
      <c r="G8" s="34" t="s">
        <v>21</v>
      </c>
      <c r="I8" s="34" t="s">
        <v>105</v>
      </c>
      <c r="K8" s="32" t="s">
        <v>79</v>
      </c>
      <c r="M8" s="34" t="s">
        <v>77</v>
      </c>
      <c r="O8" s="32"/>
    </row>
    <row r="9" spans="1:16" s="34" customFormat="1" ht="23.1" customHeight="1">
      <c r="E9" s="36" t="s">
        <v>76</v>
      </c>
      <c r="G9" s="36" t="s">
        <v>22</v>
      </c>
      <c r="I9" s="37" t="s">
        <v>106</v>
      </c>
      <c r="K9" s="35" t="s">
        <v>147</v>
      </c>
      <c r="L9" s="32"/>
      <c r="M9" s="35" t="s">
        <v>109</v>
      </c>
      <c r="O9" s="35" t="s">
        <v>19</v>
      </c>
    </row>
    <row r="10" spans="1:16" s="34" customFormat="1" ht="23.1" customHeight="1">
      <c r="A10" s="38" t="s">
        <v>153</v>
      </c>
      <c r="E10" s="39">
        <v>2979301567</v>
      </c>
      <c r="F10" s="39"/>
      <c r="G10" s="39">
        <v>2800118660</v>
      </c>
      <c r="H10" s="39"/>
      <c r="I10" s="20">
        <v>-206369</v>
      </c>
      <c r="J10" s="39"/>
      <c r="K10" s="40">
        <v>44400000</v>
      </c>
      <c r="L10" s="40"/>
      <c r="M10" s="40">
        <v>-5624710851</v>
      </c>
      <c r="N10" s="39"/>
      <c r="O10" s="41">
        <f>SUM(E10:N10)</f>
        <v>198903007</v>
      </c>
    </row>
    <row r="11" spans="1:16" s="29" customFormat="1" ht="23.1" customHeight="1">
      <c r="A11" s="42" t="s">
        <v>156</v>
      </c>
      <c r="B11" s="43"/>
      <c r="C11" s="41"/>
      <c r="D11" s="41"/>
      <c r="E11" s="41">
        <v>0</v>
      </c>
      <c r="F11" s="41"/>
      <c r="G11" s="41">
        <v>0</v>
      </c>
      <c r="H11" s="41"/>
      <c r="I11" s="41">
        <v>0</v>
      </c>
      <c r="J11" s="41"/>
      <c r="K11" s="41">
        <v>0</v>
      </c>
      <c r="L11" s="41"/>
      <c r="M11" s="41">
        <f>PL!K32</f>
        <v>5037157</v>
      </c>
      <c r="N11" s="41"/>
      <c r="O11" s="41">
        <f>SUM(E11:N11)</f>
        <v>5037157</v>
      </c>
    </row>
    <row r="12" spans="1:16" s="29" customFormat="1" ht="23.1" customHeight="1">
      <c r="A12" s="42" t="s">
        <v>157</v>
      </c>
      <c r="B12" s="43"/>
      <c r="C12" s="41"/>
      <c r="D12" s="41"/>
      <c r="E12" s="44">
        <v>0</v>
      </c>
      <c r="F12" s="41"/>
      <c r="G12" s="44">
        <v>0</v>
      </c>
      <c r="H12" s="41"/>
      <c r="I12" s="44">
        <v>0</v>
      </c>
      <c r="J12" s="41"/>
      <c r="K12" s="44">
        <v>0</v>
      </c>
      <c r="L12" s="41"/>
      <c r="M12" s="44">
        <f>PL!K56</f>
        <v>957399</v>
      </c>
      <c r="N12" s="41"/>
      <c r="O12" s="44">
        <f>SUM(E12:N12)</f>
        <v>957399</v>
      </c>
    </row>
    <row r="13" spans="1:16" s="29" customFormat="1" ht="23.1" customHeight="1">
      <c r="A13" s="42" t="s">
        <v>158</v>
      </c>
      <c r="B13" s="43"/>
      <c r="C13" s="41"/>
      <c r="D13" s="41"/>
      <c r="E13" s="41">
        <f>SUM(E11:E12)</f>
        <v>0</v>
      </c>
      <c r="F13" s="41"/>
      <c r="G13" s="41">
        <f>SUM(G11:G12)</f>
        <v>0</v>
      </c>
      <c r="H13" s="41"/>
      <c r="I13" s="41">
        <f>SUM(I11:I12)</f>
        <v>0</v>
      </c>
      <c r="J13" s="41"/>
      <c r="K13" s="41">
        <f>SUM(K11:K12)</f>
        <v>0</v>
      </c>
      <c r="L13" s="41"/>
      <c r="M13" s="41">
        <f>SUM(M11:M12)</f>
        <v>5994556</v>
      </c>
      <c r="N13" s="41"/>
      <c r="O13" s="41">
        <f>SUM(O11:O12)</f>
        <v>5994556</v>
      </c>
    </row>
    <row r="14" spans="1:16" s="29" customFormat="1" ht="23.1" customHeight="1">
      <c r="A14" s="42" t="s">
        <v>195</v>
      </c>
      <c r="B14" s="43"/>
      <c r="C14" s="41"/>
      <c r="D14" s="41"/>
      <c r="E14" s="41">
        <v>472335346</v>
      </c>
      <c r="F14" s="41"/>
      <c r="G14" s="41">
        <v>-349335346</v>
      </c>
      <c r="H14" s="41"/>
      <c r="I14" s="41">
        <v>0</v>
      </c>
      <c r="J14" s="41"/>
      <c r="K14" s="41">
        <v>0</v>
      </c>
      <c r="L14" s="41"/>
      <c r="M14" s="41">
        <v>0</v>
      </c>
      <c r="N14" s="41"/>
      <c r="O14" s="41">
        <f t="shared" ref="O14" si="0">SUM(E14:N14)</f>
        <v>123000000</v>
      </c>
    </row>
    <row r="15" spans="1:16" ht="23.1" customHeight="1" thickBot="1">
      <c r="A15" s="38" t="s">
        <v>154</v>
      </c>
      <c r="E15" s="46">
        <f>SUM(E10:E14)-E13</f>
        <v>3451636913</v>
      </c>
      <c r="F15" s="41"/>
      <c r="G15" s="46">
        <f>SUM(G10:G14)-G13</f>
        <v>2450783314</v>
      </c>
      <c r="H15" s="41"/>
      <c r="I15" s="46">
        <f>SUM(I10:I14)-I13</f>
        <v>-206369</v>
      </c>
      <c r="J15" s="41"/>
      <c r="K15" s="46">
        <f>SUM(K10:K14)-K13</f>
        <v>44400000</v>
      </c>
      <c r="L15" s="41"/>
      <c r="M15" s="46">
        <f>SUM(M10:M14)-M13</f>
        <v>-5618716295</v>
      </c>
      <c r="N15" s="41"/>
      <c r="O15" s="46">
        <f>SUM(O10:O14)-O13</f>
        <v>327897563</v>
      </c>
    </row>
    <row r="16" spans="1:16" ht="23.1" customHeight="1" thickTop="1">
      <c r="A16" s="38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</row>
    <row r="17" spans="1:15" ht="23.1" customHeight="1">
      <c r="A17" s="38" t="s">
        <v>177</v>
      </c>
      <c r="E17" s="41">
        <f>E15</f>
        <v>3451636913</v>
      </c>
      <c r="F17" s="41"/>
      <c r="G17" s="41">
        <f>G15</f>
        <v>2450783314</v>
      </c>
      <c r="H17" s="41"/>
      <c r="I17" s="41">
        <f>I15</f>
        <v>-206369</v>
      </c>
      <c r="J17" s="41"/>
      <c r="K17" s="41">
        <f>K15</f>
        <v>44400000</v>
      </c>
      <c r="L17" s="41"/>
      <c r="M17" s="41">
        <f>M15</f>
        <v>-5618716295</v>
      </c>
      <c r="N17" s="41"/>
      <c r="O17" s="41">
        <f t="shared" ref="O17:O20" si="1">SUM(E17:N17)</f>
        <v>327897563</v>
      </c>
    </row>
    <row r="18" spans="1:15" s="29" customFormat="1" ht="23.1" customHeight="1">
      <c r="A18" s="42" t="s">
        <v>156</v>
      </c>
      <c r="B18" s="43"/>
      <c r="C18" s="41"/>
      <c r="D18" s="41"/>
      <c r="E18" s="41">
        <v>0</v>
      </c>
      <c r="F18" s="41"/>
      <c r="G18" s="41">
        <v>0</v>
      </c>
      <c r="H18" s="41"/>
      <c r="I18" s="41">
        <v>0</v>
      </c>
      <c r="J18" s="41"/>
      <c r="K18" s="41">
        <v>0</v>
      </c>
      <c r="L18" s="41"/>
      <c r="M18" s="41">
        <f>PL!I32</f>
        <v>61563818</v>
      </c>
      <c r="N18" s="41"/>
      <c r="O18" s="41">
        <f t="shared" si="1"/>
        <v>61563818</v>
      </c>
    </row>
    <row r="19" spans="1:15" s="29" customFormat="1" ht="23.1" customHeight="1">
      <c r="A19" s="42" t="s">
        <v>210</v>
      </c>
      <c r="B19" s="43"/>
      <c r="C19" s="41"/>
      <c r="D19" s="41"/>
      <c r="E19" s="44">
        <v>0</v>
      </c>
      <c r="F19" s="41"/>
      <c r="G19" s="44">
        <v>0</v>
      </c>
      <c r="H19" s="41"/>
      <c r="I19" s="44">
        <v>0</v>
      </c>
      <c r="J19" s="41"/>
      <c r="K19" s="44">
        <v>0</v>
      </c>
      <c r="L19" s="41"/>
      <c r="M19" s="44">
        <f>PL!I56</f>
        <v>-206225</v>
      </c>
      <c r="N19" s="41"/>
      <c r="O19" s="44">
        <f t="shared" si="1"/>
        <v>-206225</v>
      </c>
    </row>
    <row r="20" spans="1:15" s="29" customFormat="1" ht="23.1" customHeight="1">
      <c r="A20" s="42" t="s">
        <v>158</v>
      </c>
      <c r="B20" s="43"/>
      <c r="C20" s="41"/>
      <c r="D20" s="41"/>
      <c r="E20" s="41">
        <f>SUM(E18:E19)</f>
        <v>0</v>
      </c>
      <c r="F20" s="41"/>
      <c r="G20" s="41">
        <f>SUM(G18:G19)</f>
        <v>0</v>
      </c>
      <c r="H20" s="41"/>
      <c r="I20" s="41">
        <f>SUM(I18:I19)</f>
        <v>0</v>
      </c>
      <c r="J20" s="41"/>
      <c r="K20" s="41">
        <f>SUM(K18:K19)</f>
        <v>0</v>
      </c>
      <c r="L20" s="41"/>
      <c r="M20" s="41">
        <f>SUM(M18:M19)</f>
        <v>61357593</v>
      </c>
      <c r="N20" s="41"/>
      <c r="O20" s="41">
        <f t="shared" si="1"/>
        <v>61357593</v>
      </c>
    </row>
    <row r="21" spans="1:15" ht="23.1" customHeight="1" thickBot="1">
      <c r="A21" s="38" t="s">
        <v>178</v>
      </c>
      <c r="E21" s="46">
        <f>SUM(E17:E20)-E20</f>
        <v>3451636913</v>
      </c>
      <c r="F21" s="41"/>
      <c r="G21" s="46">
        <f>SUM(G17:G20)-G20</f>
        <v>2450783314</v>
      </c>
      <c r="H21" s="41"/>
      <c r="I21" s="46">
        <f>SUM(I17:I20)-I20</f>
        <v>-206369</v>
      </c>
      <c r="J21" s="41"/>
      <c r="K21" s="46">
        <f>SUM(K17:K20)-K20</f>
        <v>44400000</v>
      </c>
      <c r="L21" s="41"/>
      <c r="M21" s="46">
        <f>SUM(M17:M20)-M20</f>
        <v>-5557358702</v>
      </c>
      <c r="N21" s="41"/>
      <c r="O21" s="46">
        <f>SUM(O17:O20)-O20</f>
        <v>389255156</v>
      </c>
    </row>
    <row r="22" spans="1:15" ht="23.1" customHeight="1" thickTop="1"/>
    <row r="23" spans="1:15" ht="23.1" customHeight="1">
      <c r="A23" s="47" t="s">
        <v>4</v>
      </c>
    </row>
  </sheetData>
  <mergeCells count="3">
    <mergeCell ref="A3:P3"/>
    <mergeCell ref="K7:M7"/>
    <mergeCell ref="E5:O5"/>
  </mergeCells>
  <printOptions horizontalCentered="1" gridLinesSet="0"/>
  <pageMargins left="0.31496062992126" right="0" top="0.78740157480314998" bottom="0" header="0.196850393700787" footer="0.196850393700787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6"/>
  <sheetViews>
    <sheetView showGridLines="0" view="pageBreakPreview" topLeftCell="A74" zoomScaleNormal="115" zoomScaleSheetLayoutView="100" workbookViewId="0">
      <selection activeCell="E92" sqref="E92:K92"/>
    </sheetView>
  </sheetViews>
  <sheetFormatPr defaultColWidth="7" defaultRowHeight="23.1" customHeight="1"/>
  <cols>
    <col min="1" max="1" width="40.7109375" style="6" customWidth="1"/>
    <col min="2" max="2" width="9.7109375" style="3" customWidth="1"/>
    <col min="3" max="3" width="6.7109375" style="4" customWidth="1"/>
    <col min="4" max="4" width="0.85546875" style="4" customWidth="1"/>
    <col min="5" max="5" width="13.7109375" style="4" customWidth="1"/>
    <col min="6" max="6" width="0.85546875" style="4" customWidth="1"/>
    <col min="7" max="7" width="13.7109375" style="4" customWidth="1"/>
    <col min="8" max="8" width="0.85546875" style="4" customWidth="1"/>
    <col min="9" max="9" width="13.7109375" style="5" customWidth="1"/>
    <col min="10" max="10" width="0.85546875" style="4" customWidth="1"/>
    <col min="11" max="11" width="13.7109375" style="5" customWidth="1"/>
    <col min="12" max="12" width="0.85546875" style="4" customWidth="1"/>
    <col min="13" max="16384" width="7" style="4"/>
  </cols>
  <sheetData>
    <row r="1" spans="1:11" ht="21.95" customHeight="1">
      <c r="A1" s="2" t="s">
        <v>99</v>
      </c>
    </row>
    <row r="2" spans="1:11" s="6" customFormat="1" ht="21.95" customHeight="1">
      <c r="A2" s="2" t="s">
        <v>11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21.95" customHeight="1">
      <c r="A3" s="2" t="s">
        <v>176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7" customFormat="1" ht="21.95" customHeight="1">
      <c r="J4" s="4"/>
      <c r="K4" s="8" t="s">
        <v>89</v>
      </c>
    </row>
    <row r="5" spans="1:11" s="9" customFormat="1" ht="21.95" customHeight="1">
      <c r="E5" s="97" t="s">
        <v>20</v>
      </c>
      <c r="F5" s="97"/>
      <c r="G5" s="97"/>
      <c r="H5" s="10"/>
      <c r="I5" s="97" t="s">
        <v>28</v>
      </c>
      <c r="J5" s="97"/>
      <c r="K5" s="97"/>
    </row>
    <row r="6" spans="1:11" ht="21.95" customHeight="1">
      <c r="C6" s="11" t="s">
        <v>0</v>
      </c>
      <c r="D6" s="11"/>
      <c r="E6" s="11">
        <v>2568</v>
      </c>
      <c r="F6" s="12"/>
      <c r="G6" s="11">
        <v>2567</v>
      </c>
      <c r="I6" s="11">
        <v>2568</v>
      </c>
      <c r="J6" s="12"/>
      <c r="K6" s="11">
        <v>2567</v>
      </c>
    </row>
    <row r="7" spans="1:11" s="6" customFormat="1" ht="21.95" customHeight="1">
      <c r="A7" s="2" t="s">
        <v>48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s="7" customFormat="1" ht="21.95" customHeight="1">
      <c r="A8" s="6" t="s">
        <v>211</v>
      </c>
      <c r="B8" s="4"/>
      <c r="C8" s="4"/>
      <c r="D8" s="4"/>
      <c r="E8" s="5">
        <f>PL!E27</f>
        <v>60659866</v>
      </c>
      <c r="F8" s="5"/>
      <c r="G8" s="5">
        <f>PL!G27</f>
        <v>4996828</v>
      </c>
      <c r="H8" s="5"/>
      <c r="I8" s="5">
        <f>PL!I27</f>
        <v>61563818</v>
      </c>
      <c r="J8" s="5"/>
      <c r="K8" s="5">
        <f>PL!K27</f>
        <v>3819599</v>
      </c>
    </row>
    <row r="9" spans="1:11" s="7" customFormat="1" ht="21.95" customHeight="1">
      <c r="A9" s="4" t="s">
        <v>212</v>
      </c>
      <c r="B9" s="4"/>
      <c r="C9" s="4"/>
      <c r="D9" s="4"/>
      <c r="E9" s="5"/>
      <c r="F9" s="5"/>
      <c r="G9" s="5"/>
      <c r="H9" s="5"/>
      <c r="I9" s="5"/>
      <c r="J9" s="5"/>
      <c r="K9" s="5"/>
    </row>
    <row r="10" spans="1:11" ht="21.95" customHeight="1">
      <c r="A10" s="4" t="s">
        <v>67</v>
      </c>
      <c r="B10" s="4"/>
      <c r="C10" s="13"/>
      <c r="E10" s="5"/>
      <c r="F10" s="5"/>
      <c r="G10" s="5"/>
      <c r="H10" s="5"/>
      <c r="J10" s="5"/>
    </row>
    <row r="11" spans="1:11" ht="21.95" customHeight="1">
      <c r="A11" s="4" t="s">
        <v>199</v>
      </c>
      <c r="B11" s="4"/>
      <c r="C11" s="13"/>
      <c r="D11" s="3"/>
      <c r="E11" s="5">
        <v>1338104</v>
      </c>
      <c r="F11" s="5"/>
      <c r="G11" s="5">
        <v>0</v>
      </c>
      <c r="H11" s="5"/>
      <c r="I11" s="5">
        <v>1029944</v>
      </c>
      <c r="J11" s="5"/>
      <c r="K11" s="5">
        <v>0</v>
      </c>
    </row>
    <row r="12" spans="1:11" ht="21.95" customHeight="1">
      <c r="A12" s="4" t="s">
        <v>196</v>
      </c>
      <c r="B12" s="4"/>
      <c r="C12" s="13"/>
      <c r="D12" s="3"/>
      <c r="E12" s="5"/>
      <c r="F12" s="5"/>
      <c r="G12" s="5"/>
      <c r="H12" s="5"/>
      <c r="J12" s="5"/>
    </row>
    <row r="13" spans="1:11" ht="21.95" customHeight="1">
      <c r="A13" s="4" t="s">
        <v>197</v>
      </c>
      <c r="B13" s="4"/>
      <c r="C13" s="13">
        <v>9</v>
      </c>
      <c r="D13" s="3"/>
      <c r="E13" s="5">
        <v>-5674</v>
      </c>
      <c r="F13" s="5"/>
      <c r="G13" s="5">
        <v>-518747</v>
      </c>
      <c r="H13" s="5"/>
      <c r="I13" s="5">
        <v>-934</v>
      </c>
      <c r="J13" s="5"/>
      <c r="K13" s="5">
        <v>-327</v>
      </c>
    </row>
    <row r="14" spans="1:11" ht="21.95" customHeight="1">
      <c r="A14" s="4" t="s">
        <v>85</v>
      </c>
      <c r="B14" s="4"/>
      <c r="C14" s="14">
        <v>10.1</v>
      </c>
      <c r="D14" s="3"/>
      <c r="E14" s="5">
        <v>144356</v>
      </c>
      <c r="F14" s="5"/>
      <c r="G14" s="5">
        <v>57202</v>
      </c>
      <c r="H14" s="5"/>
      <c r="I14" s="5">
        <v>144223</v>
      </c>
      <c r="J14" s="5"/>
      <c r="K14" s="5">
        <v>0</v>
      </c>
    </row>
    <row r="15" spans="1:11" ht="21.95" customHeight="1">
      <c r="A15" s="4" t="s">
        <v>159</v>
      </c>
      <c r="B15" s="4"/>
      <c r="C15" s="14"/>
      <c r="D15" s="3"/>
      <c r="E15" s="5">
        <v>0</v>
      </c>
      <c r="F15" s="5"/>
      <c r="G15" s="5">
        <v>51645</v>
      </c>
      <c r="H15" s="5"/>
      <c r="I15" s="5">
        <v>0</v>
      </c>
      <c r="J15" s="5"/>
      <c r="K15" s="5">
        <v>51645</v>
      </c>
    </row>
    <row r="16" spans="1:11" ht="21.95" customHeight="1">
      <c r="A16" s="4" t="s">
        <v>100</v>
      </c>
      <c r="B16" s="4"/>
      <c r="C16" s="14">
        <v>13.2</v>
      </c>
      <c r="D16" s="3"/>
      <c r="E16" s="5">
        <v>0</v>
      </c>
      <c r="F16" s="5"/>
      <c r="G16" s="5">
        <v>0</v>
      </c>
      <c r="H16" s="5"/>
      <c r="I16" s="5">
        <v>37425645</v>
      </c>
      <c r="J16" s="5"/>
      <c r="K16" s="5">
        <v>37690251</v>
      </c>
    </row>
    <row r="17" spans="1:11" ht="21.95" customHeight="1">
      <c r="A17" s="4" t="s">
        <v>166</v>
      </c>
      <c r="B17" s="4"/>
      <c r="C17" s="13"/>
      <c r="D17" s="3"/>
      <c r="E17" s="5">
        <v>-186390</v>
      </c>
      <c r="F17" s="5"/>
      <c r="G17" s="5">
        <v>5861302</v>
      </c>
      <c r="H17" s="5"/>
      <c r="I17" s="5">
        <v>-140053</v>
      </c>
      <c r="J17" s="5"/>
      <c r="K17" s="5">
        <v>6084760</v>
      </c>
    </row>
    <row r="18" spans="1:11" ht="21.95" customHeight="1">
      <c r="A18" s="4" t="s">
        <v>200</v>
      </c>
      <c r="B18" s="4"/>
      <c r="C18" s="13">
        <v>26</v>
      </c>
      <c r="D18" s="3"/>
      <c r="E18" s="5">
        <v>0</v>
      </c>
      <c r="F18" s="5"/>
      <c r="G18" s="5">
        <v>-1067500</v>
      </c>
      <c r="H18" s="5"/>
      <c r="I18" s="5">
        <v>0</v>
      </c>
      <c r="J18" s="5"/>
      <c r="K18" s="5">
        <v>0</v>
      </c>
    </row>
    <row r="19" spans="1:11" ht="21.95" customHeight="1">
      <c r="A19" s="4" t="s">
        <v>201</v>
      </c>
      <c r="B19" s="4"/>
      <c r="C19" s="13">
        <v>14</v>
      </c>
      <c r="D19" s="3"/>
      <c r="E19" s="5">
        <v>2246835</v>
      </c>
      <c r="F19" s="5"/>
      <c r="G19" s="5">
        <v>-8307407</v>
      </c>
      <c r="H19" s="5"/>
      <c r="I19" s="5">
        <v>-48205</v>
      </c>
      <c r="J19" s="5"/>
      <c r="K19" s="5">
        <v>-8307407</v>
      </c>
    </row>
    <row r="20" spans="1:11" ht="21.95" customHeight="1">
      <c r="A20" s="4" t="s">
        <v>126</v>
      </c>
      <c r="B20" s="4"/>
      <c r="C20" s="13">
        <v>14</v>
      </c>
      <c r="E20" s="5">
        <v>160977644</v>
      </c>
      <c r="F20" s="5"/>
      <c r="G20" s="5">
        <v>171282145</v>
      </c>
      <c r="H20" s="5"/>
      <c r="I20" s="5">
        <v>160874383</v>
      </c>
      <c r="J20" s="5"/>
      <c r="K20" s="5">
        <v>171139515</v>
      </c>
    </row>
    <row r="21" spans="1:11" ht="21.95" customHeight="1">
      <c r="A21" s="4" t="s">
        <v>122</v>
      </c>
      <c r="B21" s="4"/>
      <c r="C21" s="13">
        <v>20</v>
      </c>
      <c r="E21" s="5">
        <v>1557085</v>
      </c>
      <c r="F21" s="5"/>
      <c r="G21" s="5">
        <v>1557085</v>
      </c>
      <c r="H21" s="5"/>
      <c r="I21" s="5">
        <v>590397</v>
      </c>
      <c r="J21" s="5"/>
      <c r="K21" s="5">
        <v>590396</v>
      </c>
    </row>
    <row r="22" spans="1:11" ht="21.95" customHeight="1">
      <c r="A22" s="4" t="s">
        <v>160</v>
      </c>
      <c r="B22" s="4"/>
      <c r="C22" s="13"/>
      <c r="E22" s="5">
        <v>0</v>
      </c>
      <c r="F22" s="5"/>
      <c r="G22" s="5">
        <v>1655714</v>
      </c>
      <c r="H22" s="5"/>
      <c r="I22" s="5">
        <v>0</v>
      </c>
      <c r="J22" s="5"/>
      <c r="K22" s="5">
        <v>1655579</v>
      </c>
    </row>
    <row r="23" spans="1:11" ht="21.95" customHeight="1">
      <c r="A23" s="4" t="s">
        <v>127</v>
      </c>
      <c r="B23" s="4"/>
      <c r="C23" s="13"/>
      <c r="E23" s="5">
        <v>1691364</v>
      </c>
      <c r="F23" s="5"/>
      <c r="G23" s="5">
        <v>1010946</v>
      </c>
      <c r="H23" s="5"/>
      <c r="I23" s="5">
        <v>1686393</v>
      </c>
      <c r="J23" s="5"/>
      <c r="K23" s="5">
        <v>1010946</v>
      </c>
    </row>
    <row r="24" spans="1:11" ht="21.95" customHeight="1">
      <c r="A24" s="4" t="s">
        <v>68</v>
      </c>
      <c r="B24" s="4"/>
      <c r="C24" s="13">
        <v>15</v>
      </c>
      <c r="E24" s="5">
        <v>16768474</v>
      </c>
      <c r="F24" s="5"/>
      <c r="G24" s="5">
        <v>18140163</v>
      </c>
      <c r="H24" s="5"/>
      <c r="I24" s="5">
        <v>0</v>
      </c>
      <c r="J24" s="5"/>
      <c r="K24" s="5">
        <v>0</v>
      </c>
    </row>
    <row r="25" spans="1:11" ht="21.95" customHeight="1">
      <c r="A25" s="4" t="s">
        <v>123</v>
      </c>
      <c r="B25" s="4"/>
      <c r="C25" s="13">
        <v>20</v>
      </c>
      <c r="D25" s="3"/>
      <c r="E25" s="5">
        <v>246587</v>
      </c>
      <c r="F25" s="5"/>
      <c r="G25" s="5">
        <v>327929</v>
      </c>
      <c r="H25" s="5"/>
      <c r="I25" s="5">
        <v>164661</v>
      </c>
      <c r="J25" s="5"/>
      <c r="K25" s="5">
        <v>193404</v>
      </c>
    </row>
    <row r="26" spans="1:11" ht="21.95" customHeight="1">
      <c r="A26" s="4" t="s">
        <v>191</v>
      </c>
      <c r="B26" s="4"/>
      <c r="C26" s="13"/>
      <c r="D26" s="3"/>
      <c r="E26" s="5">
        <v>592000</v>
      </c>
      <c r="F26" s="5"/>
      <c r="G26" s="5">
        <v>578205</v>
      </c>
      <c r="H26" s="5"/>
      <c r="I26" s="5">
        <v>144151</v>
      </c>
      <c r="J26" s="5"/>
      <c r="K26" s="5">
        <v>226543</v>
      </c>
    </row>
    <row r="27" spans="1:11" ht="21.95" customHeight="1">
      <c r="A27" s="4" t="s">
        <v>192</v>
      </c>
      <c r="B27" s="4"/>
      <c r="C27" s="13">
        <v>28</v>
      </c>
      <c r="D27" s="3"/>
      <c r="E27" s="5">
        <v>6837911</v>
      </c>
      <c r="F27" s="5"/>
      <c r="G27" s="5">
        <v>6837911</v>
      </c>
      <c r="H27" s="5"/>
      <c r="I27" s="5">
        <v>0</v>
      </c>
      <c r="J27" s="5"/>
      <c r="K27" s="5">
        <v>0</v>
      </c>
    </row>
    <row r="28" spans="1:11" ht="21.95" customHeight="1">
      <c r="A28" s="4" t="s">
        <v>128</v>
      </c>
      <c r="B28" s="4"/>
      <c r="C28" s="13"/>
      <c r="E28" s="5">
        <v>-1060835</v>
      </c>
      <c r="F28" s="5"/>
      <c r="G28" s="5">
        <v>-2706667</v>
      </c>
      <c r="H28" s="5"/>
      <c r="I28" s="5">
        <v>-16928589</v>
      </c>
      <c r="J28" s="5"/>
      <c r="K28" s="5">
        <v>-19801533</v>
      </c>
    </row>
    <row r="29" spans="1:11" ht="21.95" customHeight="1">
      <c r="A29" s="4" t="s">
        <v>129</v>
      </c>
      <c r="B29" s="4"/>
      <c r="C29" s="13"/>
      <c r="E29" s="15">
        <v>83965722</v>
      </c>
      <c r="F29" s="5"/>
      <c r="G29" s="15">
        <v>119249191</v>
      </c>
      <c r="H29" s="5"/>
      <c r="I29" s="15">
        <v>84177923</v>
      </c>
      <c r="J29" s="5"/>
      <c r="K29" s="15">
        <v>121996700</v>
      </c>
    </row>
    <row r="30" spans="1:11" ht="21.95" customHeight="1">
      <c r="A30" s="4" t="s">
        <v>161</v>
      </c>
      <c r="B30" s="4"/>
      <c r="C30" s="16"/>
      <c r="D30" s="7"/>
      <c r="E30" s="5"/>
      <c r="F30" s="5"/>
      <c r="G30" s="5"/>
      <c r="H30" s="5"/>
      <c r="J30" s="5"/>
    </row>
    <row r="31" spans="1:11" ht="21.95" customHeight="1">
      <c r="A31" s="4" t="s">
        <v>59</v>
      </c>
      <c r="B31" s="4"/>
      <c r="C31" s="13"/>
      <c r="E31" s="5">
        <f>SUM(E8:E29)</f>
        <v>335773049</v>
      </c>
      <c r="F31" s="5"/>
      <c r="G31" s="5">
        <f>SUM(G8:G29)</f>
        <v>319005945</v>
      </c>
      <c r="H31" s="5"/>
      <c r="I31" s="5">
        <f>SUM(I8:I29)</f>
        <v>330683757</v>
      </c>
      <c r="J31" s="5"/>
      <c r="K31" s="5">
        <f>SUM(K8:K29)</f>
        <v>316350071</v>
      </c>
    </row>
    <row r="32" spans="1:11" s="6" customFormat="1" ht="13.5" customHeight="1">
      <c r="B32" s="17"/>
      <c r="C32" s="17"/>
      <c r="D32" s="17"/>
      <c r="E32" s="18"/>
      <c r="F32" s="19"/>
      <c r="G32" s="19"/>
      <c r="H32" s="18"/>
      <c r="I32" s="19"/>
      <c r="J32" s="19"/>
      <c r="K32" s="19"/>
    </row>
    <row r="33" spans="1:11" ht="21.95" customHeight="1">
      <c r="A33" s="6" t="s">
        <v>4</v>
      </c>
      <c r="B33" s="4"/>
      <c r="C33" s="13"/>
      <c r="D33" s="3"/>
      <c r="E33" s="5"/>
      <c r="F33" s="5"/>
      <c r="G33" s="5"/>
      <c r="H33" s="5"/>
      <c r="I33" s="20"/>
      <c r="J33" s="5"/>
      <c r="K33" s="20"/>
    </row>
    <row r="34" spans="1:11" ht="23.1" customHeight="1">
      <c r="A34" s="2" t="s">
        <v>99</v>
      </c>
    </row>
    <row r="35" spans="1:11" s="6" customFormat="1" ht="23.1" customHeight="1">
      <c r="A35" s="2" t="s">
        <v>12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23.1" customHeight="1">
      <c r="A36" s="2" t="s">
        <v>176</v>
      </c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s="7" customFormat="1" ht="23.1" customHeight="1">
      <c r="J37" s="4"/>
      <c r="K37" s="8" t="s">
        <v>89</v>
      </c>
    </row>
    <row r="38" spans="1:11" s="9" customFormat="1" ht="23.1" customHeight="1">
      <c r="E38" s="97" t="s">
        <v>20</v>
      </c>
      <c r="F38" s="97"/>
      <c r="G38" s="97"/>
      <c r="H38" s="10"/>
      <c r="I38" s="97" t="s">
        <v>28</v>
      </c>
      <c r="J38" s="97"/>
      <c r="K38" s="97"/>
    </row>
    <row r="39" spans="1:11" ht="23.1" customHeight="1">
      <c r="C39" s="11" t="s">
        <v>0</v>
      </c>
      <c r="D39" s="11"/>
      <c r="E39" s="11">
        <v>2568</v>
      </c>
      <c r="F39" s="12"/>
      <c r="G39" s="11">
        <v>2567</v>
      </c>
      <c r="I39" s="11">
        <v>2568</v>
      </c>
      <c r="J39" s="12"/>
      <c r="K39" s="11">
        <v>2567</v>
      </c>
    </row>
    <row r="40" spans="1:11" ht="23.1" customHeight="1">
      <c r="A40" s="2" t="s">
        <v>49</v>
      </c>
      <c r="C40" s="11"/>
      <c r="D40" s="11"/>
      <c r="E40" s="21"/>
      <c r="F40" s="20"/>
      <c r="G40" s="21"/>
      <c r="H40" s="5"/>
      <c r="I40" s="21"/>
      <c r="J40" s="20"/>
      <c r="K40" s="21"/>
    </row>
    <row r="41" spans="1:11" ht="23.1" customHeight="1">
      <c r="A41" s="4" t="s">
        <v>46</v>
      </c>
      <c r="B41" s="4"/>
      <c r="C41" s="13"/>
      <c r="E41" s="5"/>
      <c r="F41" s="5"/>
      <c r="G41" s="5"/>
      <c r="H41" s="5"/>
      <c r="J41" s="5"/>
    </row>
    <row r="42" spans="1:11" ht="23.1" customHeight="1">
      <c r="A42" s="4" t="s">
        <v>181</v>
      </c>
      <c r="B42" s="4"/>
      <c r="C42" s="13"/>
      <c r="E42" s="5">
        <v>-104369292</v>
      </c>
      <c r="F42" s="5"/>
      <c r="G42" s="5">
        <v>1267325291</v>
      </c>
      <c r="H42" s="5"/>
      <c r="I42" s="5">
        <v>-115496944</v>
      </c>
      <c r="J42" s="5"/>
      <c r="K42" s="5">
        <v>1276939684</v>
      </c>
    </row>
    <row r="43" spans="1:11" ht="23.1" customHeight="1">
      <c r="A43" s="4" t="s">
        <v>50</v>
      </c>
      <c r="B43" s="4"/>
      <c r="C43" s="13"/>
      <c r="E43" s="5">
        <v>6695518</v>
      </c>
      <c r="F43" s="5"/>
      <c r="G43" s="5">
        <v>5050974</v>
      </c>
      <c r="H43" s="5"/>
      <c r="I43" s="5">
        <v>6650043</v>
      </c>
      <c r="J43" s="5"/>
      <c r="K43" s="5">
        <v>4548682</v>
      </c>
    </row>
    <row r="44" spans="1:11" ht="23.1" customHeight="1">
      <c r="A44" s="4" t="s">
        <v>130</v>
      </c>
      <c r="B44" s="4"/>
      <c r="C44" s="13"/>
      <c r="E44" s="5">
        <v>0</v>
      </c>
      <c r="F44" s="5"/>
      <c r="G44" s="5">
        <v>425000</v>
      </c>
      <c r="H44" s="5"/>
      <c r="I44" s="5">
        <v>0</v>
      </c>
      <c r="J44" s="5"/>
      <c r="K44" s="5">
        <v>0</v>
      </c>
    </row>
    <row r="45" spans="1:11" ht="23.1" customHeight="1">
      <c r="A45" s="4" t="s">
        <v>51</v>
      </c>
      <c r="B45" s="4"/>
      <c r="C45" s="13"/>
      <c r="E45" s="22">
        <v>23141288</v>
      </c>
      <c r="F45" s="5"/>
      <c r="G45" s="22">
        <v>47286923</v>
      </c>
      <c r="H45" s="5"/>
      <c r="I45" s="22">
        <v>18494016</v>
      </c>
      <c r="J45" s="5"/>
      <c r="K45" s="22">
        <v>48415562</v>
      </c>
    </row>
    <row r="46" spans="1:11" ht="23.1" customHeight="1">
      <c r="A46" s="4" t="s">
        <v>121</v>
      </c>
      <c r="B46" s="4"/>
      <c r="C46" s="13"/>
      <c r="E46" s="5">
        <v>-2264446</v>
      </c>
      <c r="F46" s="5"/>
      <c r="G46" s="5">
        <v>-100</v>
      </c>
      <c r="H46" s="5"/>
      <c r="I46" s="5">
        <v>-2278508</v>
      </c>
      <c r="J46" s="5"/>
      <c r="K46" s="5">
        <v>-100</v>
      </c>
    </row>
    <row r="47" spans="1:11" ht="23.1" customHeight="1">
      <c r="A47" s="4" t="s">
        <v>47</v>
      </c>
      <c r="B47" s="4"/>
      <c r="C47" s="13"/>
      <c r="E47" s="5"/>
      <c r="F47" s="5"/>
      <c r="G47" s="5"/>
      <c r="H47" s="5"/>
      <c r="J47" s="5"/>
    </row>
    <row r="48" spans="1:11" ht="23.1" customHeight="1">
      <c r="A48" s="4" t="s">
        <v>182</v>
      </c>
      <c r="B48" s="4"/>
      <c r="E48" s="5">
        <v>-8395080</v>
      </c>
      <c r="F48" s="5"/>
      <c r="G48" s="5">
        <v>-882217155</v>
      </c>
      <c r="H48" s="5"/>
      <c r="I48" s="5">
        <v>-7734444</v>
      </c>
      <c r="J48" s="5"/>
      <c r="K48" s="5">
        <v>-884284693</v>
      </c>
    </row>
    <row r="49" spans="1:11" ht="23.1" customHeight="1">
      <c r="A49" s="4" t="s">
        <v>131</v>
      </c>
      <c r="B49" s="4"/>
      <c r="E49" s="15">
        <v>-8886249</v>
      </c>
      <c r="F49" s="5"/>
      <c r="G49" s="15">
        <v>159521020</v>
      </c>
      <c r="H49" s="5"/>
      <c r="I49" s="15">
        <v>-6757071</v>
      </c>
      <c r="J49" s="5"/>
      <c r="K49" s="15">
        <v>157612555</v>
      </c>
    </row>
    <row r="50" spans="1:11" ht="23.1" customHeight="1">
      <c r="A50" s="4" t="s">
        <v>48</v>
      </c>
      <c r="B50" s="4"/>
      <c r="C50" s="13"/>
      <c r="D50" s="13"/>
      <c r="E50" s="5">
        <f>SUM(E31,E42:E49)</f>
        <v>241694788</v>
      </c>
      <c r="F50" s="5"/>
      <c r="G50" s="5">
        <f>SUM(G31,G42:G49)</f>
        <v>916397898</v>
      </c>
      <c r="H50" s="5"/>
      <c r="I50" s="5">
        <f>SUM(I31,I42:I49)</f>
        <v>223560849</v>
      </c>
      <c r="J50" s="5"/>
      <c r="K50" s="5">
        <f>SUM(K31,K42:K49)</f>
        <v>919581761</v>
      </c>
    </row>
    <row r="51" spans="1:11" ht="23.1" customHeight="1">
      <c r="A51" s="4" t="s">
        <v>52</v>
      </c>
      <c r="B51" s="4"/>
      <c r="C51" s="13"/>
      <c r="D51" s="13"/>
      <c r="E51" s="5">
        <v>-84052277</v>
      </c>
      <c r="F51" s="5"/>
      <c r="G51" s="5">
        <v>-120068622</v>
      </c>
      <c r="H51" s="5"/>
      <c r="I51" s="5">
        <v>-84279685</v>
      </c>
      <c r="J51" s="5"/>
      <c r="K51" s="5">
        <v>-142993608</v>
      </c>
    </row>
    <row r="52" spans="1:11" ht="23.1" customHeight="1">
      <c r="A52" s="4" t="s">
        <v>55</v>
      </c>
      <c r="B52" s="4"/>
      <c r="C52" s="13"/>
      <c r="D52" s="13"/>
      <c r="E52" s="5">
        <v>-9982855</v>
      </c>
      <c r="F52" s="5"/>
      <c r="G52" s="5">
        <v>-20065325</v>
      </c>
      <c r="H52" s="5"/>
      <c r="I52" s="5">
        <v>-7538301</v>
      </c>
      <c r="J52" s="5"/>
      <c r="K52" s="5">
        <v>-16970676</v>
      </c>
    </row>
    <row r="53" spans="1:11" ht="23.1" customHeight="1">
      <c r="A53" s="4" t="s">
        <v>90</v>
      </c>
      <c r="B53" s="4"/>
      <c r="C53" s="14">
        <v>10.1</v>
      </c>
      <c r="D53" s="13"/>
      <c r="E53" s="5">
        <v>21224386</v>
      </c>
      <c r="F53" s="5"/>
      <c r="G53" s="5">
        <v>4317608</v>
      </c>
      <c r="H53" s="5"/>
      <c r="I53" s="5">
        <v>20399407</v>
      </c>
      <c r="J53" s="5"/>
      <c r="K53" s="5">
        <v>685870</v>
      </c>
    </row>
    <row r="54" spans="1:11" ht="23.1" customHeight="1">
      <c r="A54" s="4" t="s">
        <v>140</v>
      </c>
      <c r="B54" s="4"/>
      <c r="C54" s="13"/>
      <c r="D54" s="13"/>
      <c r="E54" s="5">
        <v>168136912</v>
      </c>
      <c r="F54" s="5"/>
      <c r="G54" s="5">
        <v>15078913</v>
      </c>
      <c r="H54" s="5"/>
      <c r="I54" s="5">
        <v>168136912</v>
      </c>
      <c r="J54" s="5"/>
      <c r="K54" s="5">
        <v>15078913</v>
      </c>
    </row>
    <row r="55" spans="1:11" ht="23.1" customHeight="1">
      <c r="A55" s="4" t="s">
        <v>139</v>
      </c>
      <c r="B55" s="4"/>
      <c r="C55" s="13">
        <v>21</v>
      </c>
      <c r="D55" s="13"/>
      <c r="E55" s="5">
        <v>-692000</v>
      </c>
      <c r="F55" s="5"/>
      <c r="G55" s="5">
        <v>-1995373</v>
      </c>
      <c r="H55" s="5"/>
      <c r="I55" s="5">
        <v>-692000</v>
      </c>
      <c r="J55" s="5"/>
      <c r="K55" s="5">
        <v>-1995373</v>
      </c>
    </row>
    <row r="56" spans="1:11" ht="23.1" customHeight="1">
      <c r="A56" s="23" t="s">
        <v>146</v>
      </c>
      <c r="B56" s="4"/>
      <c r="C56" s="13"/>
      <c r="D56" s="13"/>
      <c r="E56" s="24">
        <f>SUM(E50:E55)</f>
        <v>336328954</v>
      </c>
      <c r="F56" s="5"/>
      <c r="G56" s="24">
        <f>SUM(G50:G55)</f>
        <v>793665099</v>
      </c>
      <c r="H56" s="5"/>
      <c r="I56" s="24">
        <f>SUM(I50:I55)</f>
        <v>319587182</v>
      </c>
      <c r="J56" s="5"/>
      <c r="K56" s="24">
        <f>SUM(K50:K55)</f>
        <v>773386887</v>
      </c>
    </row>
    <row r="57" spans="1:11" ht="23.1" customHeight="1">
      <c r="A57" s="23" t="s">
        <v>26</v>
      </c>
      <c r="B57" s="4"/>
      <c r="C57" s="13"/>
      <c r="E57" s="5"/>
      <c r="F57" s="5"/>
      <c r="G57" s="5"/>
      <c r="H57" s="5"/>
      <c r="J57" s="5"/>
    </row>
    <row r="58" spans="1:11" ht="23.1" customHeight="1">
      <c r="A58" s="4" t="s">
        <v>168</v>
      </c>
      <c r="B58" s="4"/>
      <c r="C58" s="13"/>
      <c r="E58" s="5">
        <v>0</v>
      </c>
      <c r="F58" s="5"/>
      <c r="G58" s="5">
        <v>-13474455</v>
      </c>
      <c r="H58" s="5"/>
      <c r="I58" s="5">
        <v>0</v>
      </c>
      <c r="J58" s="5"/>
      <c r="K58" s="5">
        <v>504366887</v>
      </c>
    </row>
    <row r="59" spans="1:11" ht="23.1" customHeight="1">
      <c r="A59" s="4" t="s">
        <v>167</v>
      </c>
      <c r="B59" s="4"/>
      <c r="C59" s="13">
        <v>6</v>
      </c>
      <c r="E59" s="5">
        <v>0</v>
      </c>
      <c r="F59" s="5"/>
      <c r="G59" s="5">
        <v>0</v>
      </c>
      <c r="H59" s="5"/>
      <c r="I59" s="5">
        <v>60000000</v>
      </c>
      <c r="J59" s="5"/>
      <c r="K59" s="5">
        <v>2200000</v>
      </c>
    </row>
    <row r="60" spans="1:11" ht="23.1" customHeight="1">
      <c r="A60" s="4" t="s">
        <v>91</v>
      </c>
      <c r="B60" s="4"/>
      <c r="C60" s="13">
        <v>6</v>
      </c>
      <c r="E60" s="20">
        <v>0</v>
      </c>
      <c r="F60" s="20"/>
      <c r="G60" s="20">
        <v>0</v>
      </c>
      <c r="H60" s="20"/>
      <c r="I60" s="20">
        <v>-60000000</v>
      </c>
      <c r="J60" s="20"/>
      <c r="K60" s="20">
        <v>-1500000</v>
      </c>
    </row>
    <row r="61" spans="1:11" ht="23.1" customHeight="1">
      <c r="A61" s="4" t="s">
        <v>88</v>
      </c>
      <c r="B61" s="4"/>
      <c r="C61" s="13"/>
      <c r="E61" s="20">
        <v>1060835</v>
      </c>
      <c r="F61" s="5"/>
      <c r="G61" s="20">
        <v>2706667</v>
      </c>
      <c r="H61" s="5"/>
      <c r="I61" s="20">
        <v>6465948</v>
      </c>
      <c r="J61" s="5"/>
      <c r="K61" s="20">
        <v>3187899</v>
      </c>
    </row>
    <row r="62" spans="1:11" ht="23.1" customHeight="1">
      <c r="A62" s="4" t="s">
        <v>151</v>
      </c>
      <c r="B62" s="4"/>
      <c r="C62" s="13"/>
      <c r="E62" s="20">
        <v>-94000</v>
      </c>
      <c r="F62" s="5"/>
      <c r="G62" s="20">
        <v>0</v>
      </c>
      <c r="H62" s="5"/>
      <c r="I62" s="20">
        <v>-94000</v>
      </c>
      <c r="J62" s="5"/>
      <c r="K62" s="20">
        <v>0</v>
      </c>
    </row>
    <row r="63" spans="1:11" ht="23.1" customHeight="1">
      <c r="A63" s="4" t="s">
        <v>152</v>
      </c>
      <c r="B63" s="4"/>
      <c r="C63" s="13"/>
      <c r="E63" s="20">
        <v>19583</v>
      </c>
      <c r="F63" s="5"/>
      <c r="G63" s="20">
        <v>70833</v>
      </c>
      <c r="H63" s="5"/>
      <c r="I63" s="20">
        <v>19583</v>
      </c>
      <c r="J63" s="5"/>
      <c r="K63" s="20">
        <v>70833</v>
      </c>
    </row>
    <row r="64" spans="1:11" ht="23.1" customHeight="1">
      <c r="A64" s="4" t="s">
        <v>217</v>
      </c>
      <c r="B64" s="4"/>
      <c r="C64" s="13"/>
      <c r="E64" s="20">
        <v>105770</v>
      </c>
      <c r="F64" s="5"/>
      <c r="G64" s="20">
        <v>-324214</v>
      </c>
      <c r="H64" s="5"/>
      <c r="I64" s="20">
        <v>105770</v>
      </c>
      <c r="J64" s="5"/>
      <c r="K64" s="20">
        <v>-24214</v>
      </c>
    </row>
    <row r="65" spans="1:11" ht="23.1" customHeight="1">
      <c r="A65" s="4" t="s">
        <v>53</v>
      </c>
      <c r="B65" s="4"/>
      <c r="C65" s="13"/>
      <c r="E65" s="20">
        <v>-57089012</v>
      </c>
      <c r="F65" s="5"/>
      <c r="G65" s="20">
        <v>-416095554</v>
      </c>
      <c r="H65" s="5"/>
      <c r="I65" s="20">
        <v>-57064012</v>
      </c>
      <c r="J65" s="5"/>
      <c r="K65" s="20">
        <v>-416017749</v>
      </c>
    </row>
    <row r="66" spans="1:11" ht="23.1" customHeight="1">
      <c r="A66" s="4" t="s">
        <v>54</v>
      </c>
      <c r="B66" s="4"/>
      <c r="C66" s="14"/>
      <c r="E66" s="20">
        <v>318080</v>
      </c>
      <c r="F66" s="5"/>
      <c r="G66" s="20">
        <v>791368</v>
      </c>
      <c r="H66" s="5"/>
      <c r="I66" s="20">
        <v>271423</v>
      </c>
      <c r="J66" s="5"/>
      <c r="K66" s="20">
        <v>567827</v>
      </c>
    </row>
    <row r="67" spans="1:11" ht="23.1" customHeight="1">
      <c r="A67" s="4" t="s">
        <v>169</v>
      </c>
      <c r="B67" s="4"/>
      <c r="C67" s="13"/>
      <c r="E67" s="20">
        <v>-1058200</v>
      </c>
      <c r="F67" s="5"/>
      <c r="G67" s="20">
        <v>-200000</v>
      </c>
      <c r="H67" s="5"/>
      <c r="I67" s="20">
        <v>0</v>
      </c>
      <c r="J67" s="5"/>
      <c r="K67" s="20">
        <v>0</v>
      </c>
    </row>
    <row r="68" spans="1:11" ht="23.1" customHeight="1">
      <c r="A68" s="4" t="s">
        <v>163</v>
      </c>
      <c r="B68" s="4"/>
      <c r="C68" s="13"/>
      <c r="E68" s="5">
        <v>0</v>
      </c>
      <c r="F68" s="5"/>
      <c r="G68" s="5">
        <v>0</v>
      </c>
      <c r="H68" s="5"/>
      <c r="I68" s="5">
        <v>0</v>
      </c>
      <c r="J68" s="5"/>
      <c r="K68" s="5">
        <v>-6500000</v>
      </c>
    </row>
    <row r="69" spans="1:11" ht="23.1" customHeight="1">
      <c r="A69" s="23" t="s">
        <v>162</v>
      </c>
      <c r="B69" s="4"/>
      <c r="E69" s="24">
        <f>SUM(E57:E68)</f>
        <v>-56736944</v>
      </c>
      <c r="F69" s="5"/>
      <c r="G69" s="24">
        <f>SUM(G57:G68)</f>
        <v>-426525355</v>
      </c>
      <c r="H69" s="5"/>
      <c r="I69" s="24">
        <f>SUM(I57:I68)</f>
        <v>-50295288</v>
      </c>
      <c r="J69" s="5"/>
      <c r="K69" s="24">
        <f>SUM(K57:K68)</f>
        <v>86351483</v>
      </c>
    </row>
    <row r="70" spans="1:11" ht="23.1" customHeight="1">
      <c r="A70" s="23"/>
      <c r="B70" s="4"/>
      <c r="E70" s="5"/>
      <c r="F70" s="5"/>
      <c r="G70" s="5"/>
      <c r="H70" s="5"/>
      <c r="I70" s="4"/>
      <c r="J70" s="5"/>
    </row>
    <row r="71" spans="1:11" ht="23.1" customHeight="1">
      <c r="A71" s="6" t="s">
        <v>4</v>
      </c>
      <c r="B71" s="4"/>
      <c r="C71" s="13"/>
      <c r="D71" s="3"/>
      <c r="E71" s="3"/>
      <c r="I71" s="3"/>
      <c r="K71" s="3"/>
    </row>
    <row r="72" spans="1:11" ht="23.1" customHeight="1">
      <c r="A72" s="2" t="s">
        <v>99</v>
      </c>
    </row>
    <row r="73" spans="1:11" s="6" customFormat="1" ht="23.1" customHeight="1">
      <c r="A73" s="2" t="s">
        <v>12</v>
      </c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ht="23.1" customHeight="1">
      <c r="A74" s="2" t="s">
        <v>176</v>
      </c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s="7" customFormat="1" ht="23.1" customHeight="1">
      <c r="J75" s="4"/>
      <c r="K75" s="8" t="s">
        <v>89</v>
      </c>
    </row>
    <row r="76" spans="1:11" s="9" customFormat="1" ht="23.1" customHeight="1">
      <c r="E76" s="97" t="s">
        <v>20</v>
      </c>
      <c r="F76" s="97"/>
      <c r="G76" s="97"/>
      <c r="H76" s="10"/>
      <c r="I76" s="97" t="s">
        <v>28</v>
      </c>
      <c r="J76" s="97"/>
      <c r="K76" s="97"/>
    </row>
    <row r="77" spans="1:11" ht="23.1" customHeight="1">
      <c r="C77" s="11" t="s">
        <v>0</v>
      </c>
      <c r="D77" s="11"/>
      <c r="E77" s="11">
        <v>2568</v>
      </c>
      <c r="F77" s="12"/>
      <c r="G77" s="11">
        <v>2567</v>
      </c>
      <c r="I77" s="11">
        <v>2568</v>
      </c>
      <c r="J77" s="12"/>
      <c r="K77" s="11">
        <v>2567</v>
      </c>
    </row>
    <row r="78" spans="1:11" ht="23.1" customHeight="1">
      <c r="A78" s="23" t="s">
        <v>27</v>
      </c>
      <c r="B78" s="4"/>
      <c r="C78" s="13"/>
      <c r="I78" s="4"/>
      <c r="K78" s="4"/>
    </row>
    <row r="79" spans="1:11" ht="23.1" customHeight="1">
      <c r="A79" s="4" t="s">
        <v>164</v>
      </c>
      <c r="B79" s="4"/>
      <c r="C79" s="13"/>
      <c r="D79" s="8"/>
      <c r="E79" s="22">
        <v>-7380396</v>
      </c>
      <c r="F79" s="5"/>
      <c r="G79" s="22">
        <v>-28723256</v>
      </c>
      <c r="H79" s="5"/>
      <c r="I79" s="22">
        <v>-7380396</v>
      </c>
      <c r="J79" s="5"/>
      <c r="K79" s="22">
        <v>-28723256</v>
      </c>
    </row>
    <row r="80" spans="1:11" ht="23.1" customHeight="1">
      <c r="A80" s="4" t="s">
        <v>43</v>
      </c>
      <c r="B80" s="4"/>
      <c r="C80" s="13">
        <v>16</v>
      </c>
      <c r="D80" s="8"/>
      <c r="E80" s="22">
        <v>500000</v>
      </c>
      <c r="F80" s="5"/>
      <c r="G80" s="22">
        <v>6900000</v>
      </c>
      <c r="H80" s="5"/>
      <c r="I80" s="22">
        <v>0</v>
      </c>
      <c r="J80" s="5"/>
      <c r="K80" s="22">
        <v>0</v>
      </c>
    </row>
    <row r="81" spans="1:11" ht="23.1" customHeight="1">
      <c r="A81" s="4" t="s">
        <v>44</v>
      </c>
      <c r="B81" s="4"/>
      <c r="C81" s="13">
        <v>16</v>
      </c>
      <c r="D81" s="8"/>
      <c r="E81" s="22">
        <v>-1500000</v>
      </c>
      <c r="F81" s="5"/>
      <c r="G81" s="22">
        <v>-8600000</v>
      </c>
      <c r="H81" s="5"/>
      <c r="I81" s="22">
        <v>0</v>
      </c>
      <c r="J81" s="5"/>
      <c r="K81" s="22">
        <v>0</v>
      </c>
    </row>
    <row r="82" spans="1:11" ht="23.1" customHeight="1">
      <c r="A82" s="4" t="s">
        <v>132</v>
      </c>
      <c r="B82" s="4"/>
      <c r="C82" s="13">
        <v>6</v>
      </c>
      <c r="D82" s="8"/>
      <c r="E82" s="22">
        <v>60000000</v>
      </c>
      <c r="F82" s="5"/>
      <c r="G82" s="22">
        <v>0</v>
      </c>
      <c r="H82" s="5"/>
      <c r="I82" s="22">
        <v>4000000</v>
      </c>
      <c r="J82" s="5"/>
      <c r="K82" s="22">
        <v>0</v>
      </c>
    </row>
    <row r="83" spans="1:11" ht="23.1" customHeight="1">
      <c r="A83" s="4" t="s">
        <v>198</v>
      </c>
      <c r="B83" s="4"/>
      <c r="C83" s="13">
        <v>6</v>
      </c>
      <c r="D83" s="8"/>
      <c r="E83" s="22">
        <v>-60000000</v>
      </c>
      <c r="F83" s="5"/>
      <c r="G83" s="22">
        <v>0</v>
      </c>
      <c r="H83" s="5"/>
      <c r="I83" s="22">
        <v>0</v>
      </c>
      <c r="J83" s="5"/>
      <c r="K83" s="22">
        <v>-496500000</v>
      </c>
    </row>
    <row r="84" spans="1:11" ht="23.1" customHeight="1">
      <c r="A84" s="4" t="s">
        <v>95</v>
      </c>
      <c r="B84" s="4"/>
      <c r="C84" s="13">
        <v>19</v>
      </c>
      <c r="D84" s="8"/>
      <c r="E84" s="22">
        <v>-232392999</v>
      </c>
      <c r="F84" s="5"/>
      <c r="G84" s="22">
        <v>-385102737</v>
      </c>
      <c r="H84" s="5"/>
      <c r="I84" s="22">
        <v>-232392999</v>
      </c>
      <c r="J84" s="5"/>
      <c r="K84" s="22">
        <v>-385102737</v>
      </c>
    </row>
    <row r="85" spans="1:11" ht="23.1" customHeight="1">
      <c r="A85" s="4" t="s">
        <v>133</v>
      </c>
      <c r="B85" s="4"/>
      <c r="C85" s="13"/>
      <c r="D85" s="8"/>
      <c r="E85" s="22">
        <v>0</v>
      </c>
      <c r="F85" s="5"/>
      <c r="G85" s="22">
        <v>92000000</v>
      </c>
      <c r="H85" s="5"/>
      <c r="I85" s="22">
        <v>0</v>
      </c>
      <c r="J85" s="5"/>
      <c r="K85" s="22">
        <v>92000000</v>
      </c>
    </row>
    <row r="86" spans="1:11" ht="23.1" customHeight="1">
      <c r="A86" s="4" t="s">
        <v>141</v>
      </c>
      <c r="B86" s="4"/>
      <c r="D86" s="8"/>
      <c r="E86" s="22">
        <v>-1587854</v>
      </c>
      <c r="F86" s="5"/>
      <c r="G86" s="22">
        <v>-1506511</v>
      </c>
      <c r="H86" s="5"/>
      <c r="I86" s="22">
        <v>-570044</v>
      </c>
      <c r="J86" s="5"/>
      <c r="K86" s="22">
        <v>-541300</v>
      </c>
    </row>
    <row r="87" spans="1:11" ht="23.1" customHeight="1">
      <c r="A87" s="4" t="s">
        <v>142</v>
      </c>
      <c r="B87" s="4"/>
      <c r="C87" s="13">
        <v>20</v>
      </c>
      <c r="D87" s="8"/>
      <c r="E87" s="25">
        <v>-246587</v>
      </c>
      <c r="F87" s="5"/>
      <c r="G87" s="25">
        <v>-327929</v>
      </c>
      <c r="H87" s="5"/>
      <c r="I87" s="25">
        <v>-164661</v>
      </c>
      <c r="J87" s="5"/>
      <c r="K87" s="25">
        <v>-193404</v>
      </c>
    </row>
    <row r="88" spans="1:11" ht="23.1" customHeight="1">
      <c r="A88" s="23" t="s">
        <v>165</v>
      </c>
      <c r="B88" s="4"/>
      <c r="C88" s="13"/>
      <c r="D88" s="13"/>
      <c r="E88" s="15">
        <f>SUM(E79:E87)</f>
        <v>-242607836</v>
      </c>
      <c r="F88" s="5"/>
      <c r="G88" s="15">
        <f>SUM(G79:G87)</f>
        <v>-325360433</v>
      </c>
      <c r="H88" s="5"/>
      <c r="I88" s="15">
        <f>SUM(I79:I87)</f>
        <v>-236508100</v>
      </c>
      <c r="J88" s="5"/>
      <c r="K88" s="15">
        <f>SUM(K79:K87)</f>
        <v>-819060697</v>
      </c>
    </row>
    <row r="89" spans="1:11" ht="23.1" customHeight="1">
      <c r="A89" s="23" t="s">
        <v>213</v>
      </c>
      <c r="B89" s="4"/>
      <c r="C89" s="13"/>
      <c r="D89" s="13"/>
      <c r="E89" s="5">
        <f>SUM(E56+E69+E88)</f>
        <v>36984174</v>
      </c>
      <c r="F89" s="5"/>
      <c r="G89" s="5">
        <f>SUM(G56+G69+G88)</f>
        <v>41779311</v>
      </c>
      <c r="H89" s="5"/>
      <c r="I89" s="5">
        <f>SUM(I56+I69+I88)</f>
        <v>32783794</v>
      </c>
      <c r="J89" s="5"/>
      <c r="K89" s="5">
        <f>SUM(K56+K69+K88)</f>
        <v>40677673</v>
      </c>
    </row>
    <row r="90" spans="1:11" ht="23.1" customHeight="1">
      <c r="A90" s="4" t="s">
        <v>149</v>
      </c>
      <c r="B90" s="4"/>
      <c r="C90" s="13"/>
      <c r="D90" s="13"/>
      <c r="E90" s="15">
        <f>BS!G9</f>
        <v>108158153</v>
      </c>
      <c r="F90" s="5"/>
      <c r="G90" s="15">
        <v>66378842</v>
      </c>
      <c r="H90" s="5"/>
      <c r="I90" s="15">
        <f>BS!K9</f>
        <v>85059090</v>
      </c>
      <c r="J90" s="5"/>
      <c r="K90" s="15">
        <v>44381417</v>
      </c>
    </row>
    <row r="91" spans="1:11" ht="23.1" customHeight="1" thickBot="1">
      <c r="A91" s="23" t="s">
        <v>150</v>
      </c>
      <c r="B91" s="4"/>
      <c r="C91" s="13"/>
      <c r="D91" s="13"/>
      <c r="E91" s="26">
        <f>SUM(E89:E90)</f>
        <v>145142327</v>
      </c>
      <c r="F91" s="5"/>
      <c r="G91" s="26">
        <f>SUM(G89:G90)</f>
        <v>108158153</v>
      </c>
      <c r="H91" s="5"/>
      <c r="I91" s="26">
        <f>SUM(I89:I90)</f>
        <v>117842884</v>
      </c>
      <c r="J91" s="5"/>
      <c r="K91" s="26">
        <f>SUM(K89:K90)</f>
        <v>85059090</v>
      </c>
    </row>
    <row r="92" spans="1:11" ht="23.1" customHeight="1" thickTop="1">
      <c r="B92" s="4"/>
      <c r="C92" s="13"/>
      <c r="D92" s="13"/>
      <c r="E92" s="5"/>
      <c r="F92" s="5"/>
      <c r="G92" s="5"/>
      <c r="H92" s="5"/>
      <c r="J92" s="5"/>
    </row>
    <row r="93" spans="1:11" ht="23.1" customHeight="1">
      <c r="A93" s="2" t="s">
        <v>13</v>
      </c>
      <c r="B93" s="4"/>
      <c r="C93" s="13"/>
      <c r="D93" s="13"/>
      <c r="E93" s="5"/>
      <c r="F93" s="5"/>
      <c r="G93" s="5"/>
      <c r="H93" s="5"/>
      <c r="J93" s="5"/>
    </row>
    <row r="94" spans="1:11" ht="23.1" customHeight="1">
      <c r="A94" s="6" t="s">
        <v>56</v>
      </c>
      <c r="B94" s="4"/>
      <c r="C94" s="13"/>
      <c r="D94" s="8"/>
      <c r="E94" s="22"/>
      <c r="F94" s="5"/>
      <c r="G94" s="22"/>
      <c r="H94" s="5"/>
      <c r="I94" s="22"/>
      <c r="J94" s="5"/>
      <c r="K94" s="22"/>
    </row>
    <row r="95" spans="1:11" ht="23.1" customHeight="1">
      <c r="A95" s="6" t="s">
        <v>135</v>
      </c>
      <c r="B95" s="4"/>
      <c r="C95" s="13"/>
      <c r="D95" s="8"/>
      <c r="E95" s="22">
        <v>264007089</v>
      </c>
      <c r="F95" s="5"/>
      <c r="G95" s="22">
        <v>320522963</v>
      </c>
      <c r="H95" s="5"/>
      <c r="I95" s="22">
        <v>263605189</v>
      </c>
      <c r="J95" s="5"/>
      <c r="K95" s="22">
        <v>320522963</v>
      </c>
    </row>
    <row r="96" spans="1:11" ht="23.1" customHeight="1">
      <c r="A96" s="6" t="s">
        <v>193</v>
      </c>
      <c r="B96" s="4"/>
      <c r="C96" s="13"/>
      <c r="D96" s="8"/>
      <c r="E96" s="22">
        <v>1869</v>
      </c>
      <c r="F96" s="5"/>
      <c r="G96" s="22">
        <v>0</v>
      </c>
      <c r="H96" s="5"/>
      <c r="I96" s="22">
        <v>1869</v>
      </c>
      <c r="J96" s="5"/>
      <c r="K96" s="22">
        <v>0</v>
      </c>
    </row>
    <row r="97" spans="1:11" ht="23.1" customHeight="1">
      <c r="A97" s="6" t="s">
        <v>136</v>
      </c>
      <c r="B97" s="4"/>
      <c r="C97" s="13"/>
      <c r="D97" s="8"/>
      <c r="E97" s="22">
        <v>4849725</v>
      </c>
      <c r="F97" s="5"/>
      <c r="G97" s="22">
        <v>4849725</v>
      </c>
      <c r="H97" s="5"/>
      <c r="I97" s="22">
        <v>0</v>
      </c>
      <c r="J97" s="5"/>
      <c r="K97" s="22">
        <v>0</v>
      </c>
    </row>
    <row r="98" spans="1:11" ht="23.1" customHeight="1">
      <c r="A98" s="6" t="s">
        <v>202</v>
      </c>
      <c r="B98" s="4"/>
      <c r="C98" s="13">
        <v>20</v>
      </c>
      <c r="E98" s="5">
        <v>2585107</v>
      </c>
      <c r="F98" s="5"/>
      <c r="G98" s="5">
        <v>0</v>
      </c>
      <c r="H98" s="5"/>
      <c r="I98" s="5">
        <v>0</v>
      </c>
      <c r="J98" s="5"/>
      <c r="K98" s="5">
        <v>0</v>
      </c>
    </row>
    <row r="99" spans="1:11" ht="23.1" customHeight="1">
      <c r="A99" s="6" t="s">
        <v>113</v>
      </c>
      <c r="B99" s="4"/>
      <c r="C99" s="13"/>
      <c r="E99" s="5">
        <v>4313162</v>
      </c>
      <c r="F99" s="5"/>
      <c r="G99" s="5">
        <v>98499</v>
      </c>
      <c r="H99" s="5"/>
      <c r="I99" s="5">
        <v>4313162</v>
      </c>
      <c r="J99" s="5"/>
      <c r="K99" s="5">
        <v>98499</v>
      </c>
    </row>
    <row r="100" spans="1:11" ht="23.1" customHeight="1">
      <c r="A100" s="6" t="s">
        <v>143</v>
      </c>
      <c r="B100" s="4"/>
      <c r="C100" s="13"/>
      <c r="E100" s="5">
        <v>737168</v>
      </c>
      <c r="F100" s="5"/>
      <c r="G100" s="5">
        <v>4662540</v>
      </c>
      <c r="H100" s="5"/>
      <c r="I100" s="5">
        <v>737168</v>
      </c>
      <c r="J100" s="5"/>
      <c r="K100" s="5">
        <v>4662540</v>
      </c>
    </row>
    <row r="101" spans="1:11" ht="23.1" customHeight="1">
      <c r="A101" s="6" t="s">
        <v>145</v>
      </c>
      <c r="B101" s="4"/>
      <c r="C101" s="13">
        <v>15</v>
      </c>
      <c r="E101" s="5">
        <v>0</v>
      </c>
      <c r="F101" s="5"/>
      <c r="G101" s="5">
        <v>4685000</v>
      </c>
      <c r="H101" s="5"/>
      <c r="I101" s="5">
        <v>0</v>
      </c>
      <c r="J101" s="5"/>
      <c r="K101" s="5">
        <v>0</v>
      </c>
    </row>
    <row r="102" spans="1:11" ht="23.1" customHeight="1">
      <c r="A102" s="6" t="s">
        <v>174</v>
      </c>
      <c r="B102" s="4"/>
      <c r="C102" s="13">
        <v>15</v>
      </c>
      <c r="E102" s="5">
        <v>0</v>
      </c>
      <c r="F102" s="5"/>
      <c r="G102" s="5">
        <v>1067500</v>
      </c>
      <c r="H102" s="5"/>
      <c r="I102" s="5">
        <v>0</v>
      </c>
      <c r="J102" s="5"/>
      <c r="K102" s="5">
        <v>0</v>
      </c>
    </row>
    <row r="103" spans="1:11" ht="23.1" customHeight="1">
      <c r="A103" s="6" t="s">
        <v>110</v>
      </c>
      <c r="B103" s="4"/>
      <c r="C103" s="13"/>
      <c r="E103" s="5"/>
      <c r="F103" s="5"/>
      <c r="G103" s="5"/>
      <c r="H103" s="5"/>
      <c r="J103" s="5"/>
    </row>
    <row r="104" spans="1:11" ht="23.1" customHeight="1">
      <c r="A104" s="6" t="s">
        <v>134</v>
      </c>
      <c r="B104" s="4"/>
      <c r="C104" s="13"/>
      <c r="E104" s="5">
        <v>0</v>
      </c>
      <c r="F104" s="5"/>
      <c r="G104" s="5">
        <v>123000000</v>
      </c>
      <c r="H104" s="5"/>
      <c r="I104" s="5">
        <v>0</v>
      </c>
      <c r="J104" s="5"/>
      <c r="K104" s="5">
        <v>123000000</v>
      </c>
    </row>
    <row r="105" spans="1:11" ht="23.1" customHeight="1">
      <c r="B105" s="4"/>
      <c r="C105" s="13"/>
      <c r="E105" s="22"/>
      <c r="F105" s="5"/>
      <c r="G105" s="22"/>
      <c r="H105" s="5"/>
      <c r="J105" s="5"/>
    </row>
    <row r="106" spans="1:11" ht="23.1" customHeight="1">
      <c r="A106" s="6" t="s">
        <v>4</v>
      </c>
      <c r="B106" s="4"/>
      <c r="E106" s="5"/>
      <c r="F106" s="5"/>
      <c r="G106" s="5"/>
      <c r="H106" s="5"/>
      <c r="J106" s="5"/>
    </row>
  </sheetData>
  <mergeCells count="6">
    <mergeCell ref="E38:G38"/>
    <mergeCell ref="I38:K38"/>
    <mergeCell ref="E76:G76"/>
    <mergeCell ref="I76:K76"/>
    <mergeCell ref="E5:G5"/>
    <mergeCell ref="I5:K5"/>
  </mergeCells>
  <printOptions horizontalCentered="1" gridLinesSet="0"/>
  <pageMargins left="0.86614173228346503" right="0.118110236220472" top="0.78740157480314998" bottom="0" header="0.118110236220472" footer="0.118110236220472"/>
  <pageSetup paperSize="9" scale="80" orientation="portrait" blackAndWhite="1" cellComments="asDisplayed" r:id="rId1"/>
  <rowBreaks count="2" manualBreakCount="2">
    <brk id="33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5206FE0DE4A54AA91238508EDF8793" ma:contentTypeVersion="14" ma:contentTypeDescription="Create a new document." ma:contentTypeScope="" ma:versionID="17fc0dd98cae52e8765fc7a94bb065cf">
  <xsd:schema xmlns:xsd="http://www.w3.org/2001/XMLSchema" xmlns:xs="http://www.w3.org/2001/XMLSchema" xmlns:p="http://schemas.microsoft.com/office/2006/metadata/properties" xmlns:ns2="7533a969-8a44-4f76-92a8-c62ea73cf1ce" xmlns:ns3="50c908b1-f277-4340-90a9-4611d0b0f078" targetNamespace="http://schemas.microsoft.com/office/2006/metadata/properties" ma:root="true" ma:fieldsID="bc00a0fd16536c2c70bc83d58adea801" ns2:_="" ns3:_="">
    <xsd:import namespace="7533a969-8a44-4f76-92a8-c62ea73cf1ce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33a969-8a44-4f76-92a8-c62ea73cf1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90c6f6-3d95-4a46-bcf4-561a16748928}" ma:internalName="TaxCatchAll" ma:showField="CatchAllData" ma:web="563d9853-f959-4f99-92fe-f7e4e4711a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33a969-8a44-4f76-92a8-c62ea73cf1ce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C5C2ADF8-DE37-483E-823C-E8A0676C01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33a969-8a44-4f76-92a8-c62ea73cf1ce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6CAFC9-F43E-418C-A93F-C07773E5FE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9FBE1A-AB56-45A3-8B9C-9DA26B87D7F9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7533a969-8a44-4f76-92a8-c62ea73cf1ce"/>
    <ds:schemaRef ds:uri="50c908b1-f277-4340-90a9-4611d0b0f078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BS</vt:lpstr>
      <vt:lpstr>PL</vt:lpstr>
      <vt:lpstr>Consolidated</vt:lpstr>
      <vt:lpstr>Separated</vt:lpstr>
      <vt:lpstr>CF</vt:lpstr>
      <vt:lpstr>_pl32</vt:lpstr>
      <vt:lpstr>BS!Print_Area</vt:lpstr>
      <vt:lpstr>CF!Print_Area</vt:lpstr>
      <vt:lpstr>Consolidated!Print_Area</vt:lpstr>
      <vt:lpstr>PL!Print_Area</vt:lpstr>
      <vt:lpstr>Separated!Print_Area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Wanwimon Unanuya</cp:lastModifiedBy>
  <cp:lastPrinted>2026-02-26T01:25:13Z</cp:lastPrinted>
  <dcterms:created xsi:type="dcterms:W3CDTF">1999-07-15T07:35:28Z</dcterms:created>
  <dcterms:modified xsi:type="dcterms:W3CDTF">2026-02-26T01:25:27Z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0x010100635206FE0DE4A54AA91238508EDF8793</vt:lpwstr>
  </property>
  <property fmtid="{D5CDD505-2E9C-101B-9397-08002B2CF9AE}" pid="3" name="MediaServiceImageTags">
    <vt:lpwstr/>
  </property>
</Properties>
</file>