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Samart Digital\2025\Q3'2025\SDC\"/>
    </mc:Choice>
  </mc:AlternateContent>
  <xr:revisionPtr revIDLastSave="0" documentId="8_{62399624-9E4E-44F5-9085-4D1D2AC73C6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000000" sheetId="1" state="veryHidden" r:id="rId1"/>
    <sheet name="BS" sheetId="9" r:id="rId2"/>
    <sheet name="PL" sheetId="3" r:id="rId3"/>
    <sheet name="Consolidated" sheetId="7" r:id="rId4"/>
    <sheet name="Separated" sheetId="8" r:id="rId5"/>
    <sheet name="CF" sheetId="10" r:id="rId6"/>
    <sheet name="000" sheetId="4" state="veryHidden" r:id="rId7"/>
  </sheets>
  <definedNames>
    <definedName name="_xlnm._FilterDatabase" localSheetId="2" hidden="1">PL!$A$61:$K$122</definedName>
    <definedName name="_xlnm.Print_Area" localSheetId="1">BS!$A$1:$L$95</definedName>
    <definedName name="_xlnm.Print_Area" localSheetId="5">CF!$A$1:$M$110</definedName>
    <definedName name="_xlnm.Print_Area" localSheetId="3">Consolidated!$A$1:$T$24</definedName>
    <definedName name="_xlnm.Print_Area" localSheetId="2">PL!$A$1:$L$124</definedName>
    <definedName name="_xlnm.Print_Area" localSheetId="4">Separated!$A$1:$P$22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7" l="1"/>
  <c r="F95" i="10"/>
  <c r="J95" i="10"/>
  <c r="I58" i="9" l="1"/>
  <c r="L93" i="10" l="1"/>
  <c r="L72" i="10"/>
  <c r="H93" i="10"/>
  <c r="H72" i="10"/>
  <c r="Q13" i="7"/>
  <c r="Q14" i="7" s="1"/>
  <c r="Q17" i="7" s="1"/>
  <c r="L84" i="3"/>
  <c r="L76" i="3"/>
  <c r="L22" i="3"/>
  <c r="L14" i="3"/>
  <c r="L23" i="3" s="1"/>
  <c r="L27" i="3" s="1"/>
  <c r="L29" i="3" s="1"/>
  <c r="L32" i="3" s="1"/>
  <c r="L37" i="3" s="1"/>
  <c r="H84" i="3"/>
  <c r="H76" i="3"/>
  <c r="H22" i="3"/>
  <c r="H14" i="3"/>
  <c r="J93" i="10"/>
  <c r="F93" i="10"/>
  <c r="J72" i="10"/>
  <c r="F72" i="10"/>
  <c r="O14" i="8"/>
  <c r="K13" i="8"/>
  <c r="K15" i="8" s="1"/>
  <c r="I13" i="8"/>
  <c r="I15" i="8" s="1"/>
  <c r="G13" i="8"/>
  <c r="G15" i="8" s="1"/>
  <c r="E13" i="8"/>
  <c r="E15" i="8" s="1"/>
  <c r="O11" i="8"/>
  <c r="R17" i="7"/>
  <c r="P17" i="7"/>
  <c r="J17" i="7"/>
  <c r="G17" i="7"/>
  <c r="E17" i="7"/>
  <c r="O16" i="7"/>
  <c r="S16" i="7" s="1"/>
  <c r="S15" i="7"/>
  <c r="K14" i="7"/>
  <c r="K17" i="7" s="1"/>
  <c r="I14" i="7"/>
  <c r="I17" i="7" s="1"/>
  <c r="G14" i="7"/>
  <c r="E14" i="7"/>
  <c r="O12" i="7"/>
  <c r="S12" i="7" s="1"/>
  <c r="J84" i="3"/>
  <c r="F84" i="3"/>
  <c r="J76" i="3"/>
  <c r="F76" i="3"/>
  <c r="J22" i="3"/>
  <c r="F22" i="3"/>
  <c r="J14" i="3"/>
  <c r="F14" i="3"/>
  <c r="G18" i="9"/>
  <c r="E18" i="9"/>
  <c r="I18" i="9"/>
  <c r="L85" i="3" l="1"/>
  <c r="L90" i="3" s="1"/>
  <c r="L92" i="3" s="1"/>
  <c r="L95" i="3" s="1"/>
  <c r="L9" i="10"/>
  <c r="L32" i="10" s="1"/>
  <c r="L51" i="10" s="1"/>
  <c r="L58" i="10" s="1"/>
  <c r="L94" i="10" s="1"/>
  <c r="L96" i="10" s="1"/>
  <c r="H85" i="3"/>
  <c r="H90" i="3" s="1"/>
  <c r="H92" i="3" s="1"/>
  <c r="H97" i="3" s="1"/>
  <c r="H95" i="3" s="1"/>
  <c r="H9" i="10"/>
  <c r="H32" i="10" s="1"/>
  <c r="H51" i="10" s="1"/>
  <c r="H58" i="10" s="1"/>
  <c r="H94" i="10" s="1"/>
  <c r="H96" i="10" s="1"/>
  <c r="J85" i="3"/>
  <c r="J90" i="3" s="1"/>
  <c r="J92" i="3" s="1"/>
  <c r="J95" i="3" s="1"/>
  <c r="J100" i="3" s="1"/>
  <c r="F85" i="3"/>
  <c r="F90" i="3" s="1"/>
  <c r="H23" i="3"/>
  <c r="H27" i="3" s="1"/>
  <c r="H29" i="3" s="1"/>
  <c r="H34" i="3" s="1"/>
  <c r="H32" i="3" s="1"/>
  <c r="H37" i="3" s="1"/>
  <c r="F23" i="3"/>
  <c r="F27" i="3" s="1"/>
  <c r="F29" i="3" s="1"/>
  <c r="F49" i="3" s="1"/>
  <c r="F54" i="3" s="1"/>
  <c r="F59" i="3" s="1"/>
  <c r="F57" i="3" s="1"/>
  <c r="L49" i="3"/>
  <c r="L54" i="3" s="1"/>
  <c r="L57" i="3" s="1"/>
  <c r="J23" i="3"/>
  <c r="J27" i="3" s="1"/>
  <c r="J29" i="3" s="1"/>
  <c r="J49" i="3" s="1"/>
  <c r="J54" i="3" s="1"/>
  <c r="J57" i="3" s="1"/>
  <c r="L112" i="3"/>
  <c r="L117" i="3" s="1"/>
  <c r="L120" i="3" s="1"/>
  <c r="H112" i="3"/>
  <c r="H117" i="3" s="1"/>
  <c r="H122" i="3" s="1"/>
  <c r="H120" i="3" s="1"/>
  <c r="G58" i="9"/>
  <c r="K58" i="9"/>
  <c r="I28" i="9"/>
  <c r="I29" i="9" s="1"/>
  <c r="E51" i="9"/>
  <c r="E58" i="9"/>
  <c r="E28" i="9"/>
  <c r="E29" i="9" s="1"/>
  <c r="O19" i="7"/>
  <c r="S19" i="7"/>
  <c r="G51" i="9"/>
  <c r="I51" i="9"/>
  <c r="I59" i="9" s="1"/>
  <c r="K51" i="9"/>
  <c r="K84" i="9"/>
  <c r="K83" i="9"/>
  <c r="K81" i="9"/>
  <c r="K80" i="9"/>
  <c r="K79" i="9"/>
  <c r="O17" i="8"/>
  <c r="G86" i="9"/>
  <c r="G84" i="9"/>
  <c r="G83" i="9"/>
  <c r="G81" i="9"/>
  <c r="G80" i="9"/>
  <c r="G79" i="9"/>
  <c r="G85" i="9" s="1"/>
  <c r="G28" i="9"/>
  <c r="G29" i="9" s="1"/>
  <c r="K18" i="9"/>
  <c r="E19" i="8"/>
  <c r="E20" i="8"/>
  <c r="I79" i="9"/>
  <c r="I19" i="8"/>
  <c r="I20" i="8" s="1"/>
  <c r="I81" i="9" s="1"/>
  <c r="J22" i="7"/>
  <c r="I21" i="7"/>
  <c r="I22" i="7" s="1"/>
  <c r="E81" i="9" s="1"/>
  <c r="K19" i="8"/>
  <c r="K20" i="8" s="1"/>
  <c r="I83" i="9" s="1"/>
  <c r="G19" i="8"/>
  <c r="G20" i="8"/>
  <c r="I80" i="9"/>
  <c r="R22" i="7"/>
  <c r="P22" i="7"/>
  <c r="K21" i="7"/>
  <c r="K22" i="7" s="1"/>
  <c r="E83" i="9" s="1"/>
  <c r="G21" i="7"/>
  <c r="G22" i="7"/>
  <c r="E80" i="9"/>
  <c r="E21" i="7"/>
  <c r="E22" i="7"/>
  <c r="E79" i="9"/>
  <c r="K28" i="9"/>
  <c r="H49" i="3" l="1"/>
  <c r="H54" i="3" s="1"/>
  <c r="H59" i="3" s="1"/>
  <c r="H57" i="3" s="1"/>
  <c r="K59" i="9"/>
  <c r="L100" i="3"/>
  <c r="M12" i="8"/>
  <c r="H100" i="3"/>
  <c r="M13" i="7"/>
  <c r="F92" i="3"/>
  <c r="F112" i="3" s="1"/>
  <c r="F117" i="3" s="1"/>
  <c r="F122" i="3" s="1"/>
  <c r="F120" i="3" s="1"/>
  <c r="F9" i="10"/>
  <c r="F32" i="10" s="1"/>
  <c r="F51" i="10" s="1"/>
  <c r="F58" i="10" s="1"/>
  <c r="F34" i="3"/>
  <c r="F32" i="3" s="1"/>
  <c r="F37" i="3" s="1"/>
  <c r="J112" i="3"/>
  <c r="J117" i="3" s="1"/>
  <c r="J120" i="3" s="1"/>
  <c r="J9" i="10"/>
  <c r="J32" i="10" s="1"/>
  <c r="J51" i="10" s="1"/>
  <c r="J58" i="10" s="1"/>
  <c r="J32" i="3"/>
  <c r="J37" i="3" s="1"/>
  <c r="K85" i="9"/>
  <c r="K87" i="9" s="1"/>
  <c r="K88" i="9" s="1"/>
  <c r="G87" i="9"/>
  <c r="K29" i="9"/>
  <c r="Q21" i="7"/>
  <c r="E59" i="9"/>
  <c r="G59" i="9"/>
  <c r="G88" i="9" s="1"/>
  <c r="G89" i="9" s="1"/>
  <c r="M18" i="8" l="1"/>
  <c r="M13" i="8"/>
  <c r="M15" i="8" s="1"/>
  <c r="O12" i="8"/>
  <c r="O13" i="8" s="1"/>
  <c r="O15" i="8" s="1"/>
  <c r="Q22" i="7"/>
  <c r="E86" i="9" s="1"/>
  <c r="F94" i="10"/>
  <c r="F96" i="10" s="1"/>
  <c r="J94" i="10"/>
  <c r="J96" i="10" s="1"/>
  <c r="O13" i="7"/>
  <c r="M14" i="7"/>
  <c r="M17" i="7" s="1"/>
  <c r="F97" i="3"/>
  <c r="F95" i="3" s="1"/>
  <c r="K89" i="9"/>
  <c r="S13" i="7" l="1"/>
  <c r="S14" i="7" s="1"/>
  <c r="S17" i="7" s="1"/>
  <c r="O14" i="7"/>
  <c r="O17" i="7" s="1"/>
  <c r="F100" i="3"/>
  <c r="M20" i="7"/>
  <c r="M21" i="7" s="1"/>
  <c r="M22" i="7" s="1"/>
  <c r="E84" i="9" s="1"/>
  <c r="E85" i="9" s="1"/>
  <c r="E87" i="9" s="1"/>
  <c r="E88" i="9" s="1"/>
  <c r="E89" i="9" s="1"/>
  <c r="M19" i="8"/>
  <c r="M20" i="8" s="1"/>
  <c r="I84" i="9" s="1"/>
  <c r="I85" i="9" s="1"/>
  <c r="I87" i="9" s="1"/>
  <c r="I88" i="9" s="1"/>
  <c r="I89" i="9" s="1"/>
  <c r="O18" i="8"/>
  <c r="O19" i="8" s="1"/>
  <c r="O20" i="8" s="1"/>
  <c r="O20" i="7" l="1"/>
  <c r="O21" i="7" s="1"/>
  <c r="O22" i="7" s="1"/>
  <c r="S20" i="7" l="1"/>
  <c r="S21" i="7" s="1"/>
  <c r="S22" i="7" s="1"/>
</calcChain>
</file>

<file path=xl/sharedStrings.xml><?xml version="1.0" encoding="utf-8"?>
<sst xmlns="http://schemas.openxmlformats.org/spreadsheetml/2006/main" count="417" uniqueCount="236">
  <si>
    <t>หมายเหตุ</t>
  </si>
  <si>
    <t>สินทรัพย์หมุนเวียน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</si>
  <si>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</si>
  <si>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</si>
  <si>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</si>
  <si>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หนี้สินหมุนเวียน</t>
  </si>
  <si>
    <t>รวมหนี้สินหมุนเวียน</t>
  </si>
  <si>
    <t>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</si>
  <si>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</si>
  <si>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</si>
  <si>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</si>
  <si>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งบกระแสเงินสด</t>
  </si>
  <si>
    <t>งบกระแสเงินสด (ต่อ)</t>
  </si>
  <si>
    <t>รวมสินทรัพย์ไม่หมุนเวียน</t>
  </si>
  <si>
    <t>สินทรัพย์ไม่หมุนเวียน</t>
  </si>
  <si>
    <t>และชำระแล้ว</t>
  </si>
  <si>
    <t>รวม</t>
  </si>
  <si>
    <t>หนี้สินไม่หมุนเวียน</t>
  </si>
  <si>
    <t>รวมหนี้สินไม่หมุนเวียน</t>
  </si>
  <si>
    <t>รวมหนี้สิน</t>
  </si>
  <si>
    <t>รวมส่วนของผู้ถือหุ้น</t>
  </si>
  <si>
    <t>งบการเงินรวม</t>
  </si>
  <si>
    <t>ส่วนเกินมูลค่า</t>
  </si>
  <si>
    <t>หุ้นสามัญ</t>
  </si>
  <si>
    <t>กำไรสะสม</t>
  </si>
  <si>
    <t>ของบริษัทย่อย</t>
  </si>
  <si>
    <t>ส่วนของผู้ถือหุ้นของบริษัทฯ</t>
  </si>
  <si>
    <t>กระแสเงินสดจากกิจกรรมลงทุน</t>
  </si>
  <si>
    <t>กระแสเงินสดจากกิจกรรมจัดหาเงิน</t>
  </si>
  <si>
    <t>งบการเงินเฉพาะกิจการ</t>
  </si>
  <si>
    <t>สินทรัพย์</t>
  </si>
  <si>
    <t>เงินสดและรายการเทียบเท่าเงินสด</t>
  </si>
  <si>
    <t>เงินฝากธนาคารที่มีภาระค้ำประกัน</t>
  </si>
  <si>
    <t>เงินลงทุนในบริษัทย่อย</t>
  </si>
  <si>
    <t>หนี้สินหมุนเวียนอื่น</t>
  </si>
  <si>
    <t>ทุนเรือนหุ้น</t>
  </si>
  <si>
    <t xml:space="preserve">   จัดสรรแล้ว - สำรองตามกฎหมาย</t>
  </si>
  <si>
    <t>หนี้สินและส่วนของผู้ถือหุ้น</t>
  </si>
  <si>
    <t>ที่ออก</t>
  </si>
  <si>
    <t>รายได้</t>
  </si>
  <si>
    <t>รวมรายได้</t>
  </si>
  <si>
    <t>ค่าใช้จ่าย</t>
  </si>
  <si>
    <t>รวมค่าใช้จ่าย</t>
  </si>
  <si>
    <t>เงินสดรับจากการกู้ยืมระยะสั้นจากธนาคาร</t>
  </si>
  <si>
    <t>เงินสดจ่ายคืนเงินกู้ยืมระยะสั้นจากธนาคาร</t>
  </si>
  <si>
    <t>รายได้อื่น</t>
  </si>
  <si>
    <t>กระแสเงินสดจากกิจกรรมดำเนินงาน</t>
  </si>
  <si>
    <t>กระแสเงินสดจากกิจกรรมดำเนินงาน(ต่อ)</t>
  </si>
  <si>
    <t xml:space="preserve">   สินค้าคงเหลือ </t>
  </si>
  <si>
    <t xml:space="preserve">   สินทรัพย์หมุนเวียนอื่น</t>
  </si>
  <si>
    <t xml:space="preserve">   เงินสดจ่ายดอกเบี้ย</t>
  </si>
  <si>
    <t xml:space="preserve">เงินสดจ่ายชำระค่าอุปกรณ์ </t>
  </si>
  <si>
    <t xml:space="preserve">เงินสดรับจากการจำหน่ายอุปกรณ์ </t>
  </si>
  <si>
    <t xml:space="preserve">   เงินสดจ่ายภาษีเงินได้</t>
  </si>
  <si>
    <t>ค่าใช้จ่ายในการบริหาร</t>
  </si>
  <si>
    <t>ค่าใช้จ่ายอื่น</t>
  </si>
  <si>
    <t xml:space="preserve">   ในสินทรัพย์และหนี้สินดำเนินงาน</t>
  </si>
  <si>
    <t xml:space="preserve">31 ธันวาคม </t>
  </si>
  <si>
    <t>(ยังไม่ได้ตรวจสอบ</t>
  </si>
  <si>
    <t>(ตรวจสอบแล้ว)</t>
  </si>
  <si>
    <t>แต่สอบทานแล้ว)</t>
  </si>
  <si>
    <t>(หน่วย: พันบาท)</t>
  </si>
  <si>
    <t>(ยังไม่ได้ตรวจสอบ แต่สอบทานแล้ว)</t>
  </si>
  <si>
    <t>รายได้จากการขาย</t>
  </si>
  <si>
    <t>รายได้จากการบริการ</t>
  </si>
  <si>
    <t>ต้นทุนขาย</t>
  </si>
  <si>
    <t>ต้นทุนบริการ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</si>
  <si>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</si>
  <si>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</si>
  <si>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เงินสดจ่ายเพื่อให้กู้ยืมระยะสั้นแก่กิจการที่เกี่ยวข้องกัน</t>
  </si>
  <si>
    <t xml:space="preserve">   ทุนจดทะเบียน </t>
  </si>
  <si>
    <t xml:space="preserve">   ค่าตัดจำหน่ายสินทรัพย์ไม่มีตัวตน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</si>
  <si>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</si>
  <si>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</si>
  <si>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ส่วนได้เสียที่</t>
  </si>
  <si>
    <t>ที่ออกและ</t>
  </si>
  <si>
    <t>ชำระแล้ว</t>
  </si>
  <si>
    <t>ยังไม่ได้จัดสรร</t>
  </si>
  <si>
    <t>ของบริษัทฯ</t>
  </si>
  <si>
    <t>จัดสรรแล้ว -</t>
  </si>
  <si>
    <t>สินทรัพย์หมุนเวียนอื่น</t>
  </si>
  <si>
    <t>หนี้สินและส่วนของผู้ถือหุ้น (ต่อ)</t>
  </si>
  <si>
    <t>สินทรัพย์ภาษีเงินได้รอการตัดบัญชี</t>
  </si>
  <si>
    <t>เงินสดรับค่าดอกเบี้ย</t>
  </si>
  <si>
    <t>ส่วนของผู้มีส่วนได้เสียที่ไม่มีอำนาจควบคุมของบริษัทย่อย</t>
  </si>
  <si>
    <t>เงินสดจ่ายคืนเงินกู้ยืมระยะยาวจากสถาบันการเงิน</t>
  </si>
  <si>
    <t>เงินให้กู้ยืมระยะสั้น</t>
  </si>
  <si>
    <t>เงินกู้ยืมระยะสั้น</t>
  </si>
  <si>
    <t>ส่วนของเงินกู้ยืมระยะยาวจากสถาบันการเงิน</t>
  </si>
  <si>
    <t xml:space="preserve">   ที่ถึงกำหนดชำระภายในหนึ่งปี</t>
  </si>
  <si>
    <t>ขาดทุนสำหรับงวด</t>
  </si>
  <si>
    <t>ขาดทุนเบ็ดเสร็จรวมสำหรับงวด</t>
  </si>
  <si>
    <t xml:space="preserve">สินค้าคงเหลือ </t>
  </si>
  <si>
    <t>อุปกรณ์</t>
  </si>
  <si>
    <t>สินทรัพย์ไม่มีตัวตน</t>
  </si>
  <si>
    <t xml:space="preserve">   เป็นเงินสดรับ(จ่าย)จากกิจกรรมดำเนินงาน </t>
  </si>
  <si>
    <t>ส่วนแบ่งขาดทุนจากเงินลงทุนในบริษัทย่อย</t>
  </si>
  <si>
    <t xml:space="preserve">ขาดทุนสำหรับงวด </t>
  </si>
  <si>
    <t xml:space="preserve">   ส่วนแบ่งขาดทุนจากเงินลงทุนในบริษัทย่อย</t>
  </si>
  <si>
    <t>บริษัท สามารถ ดิจิตอล จำกัด (มหาชน) และบริษัทย่อย</t>
  </si>
  <si>
    <t xml:space="preserve">บริษัท สามารถ ดิจิตอล จำกัด (มหาชน) และบริษัทย่อย </t>
  </si>
  <si>
    <t xml:space="preserve">   ยังไม่ได้จัดสรร (ขาดทุนสะสม) </t>
  </si>
  <si>
    <t>จากการเปลี่ยนแปลง</t>
  </si>
  <si>
    <t>สัดส่วนการถือหุ้น</t>
  </si>
  <si>
    <t>ในบริษัทย่อย</t>
  </si>
  <si>
    <t>ข้อมูลกระแสเงินสดเปิดเผยเพิ่มเติม</t>
  </si>
  <si>
    <t>รายการกิจกรรมลงทุนที่ไม่เกี่ยวข้องกับกระแสเงินสด</t>
  </si>
  <si>
    <t>(ขาดทุนสะสม)</t>
  </si>
  <si>
    <t>ค่าใช้จ่ายในการขายและจัดจำหน่าย</t>
  </si>
  <si>
    <t>หนี้สินดำเนินงานเพิ่มขึ้น(ลดลง)</t>
  </si>
  <si>
    <t>ส่วนเกินมูลค่าหุ้นสามัญ</t>
  </si>
  <si>
    <t>รายได้รับล่วงหน้า</t>
  </si>
  <si>
    <t>หนี้สินตามวิธีส่วนได้เสียจากเงินลงทุนในบริษัทย่อย</t>
  </si>
  <si>
    <t>สินทรัพย์สิทธิการใช้</t>
  </si>
  <si>
    <t>สินทรัพย์ทางการเงินไม่หมุนเวียนอื่น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</si>
  <si>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</si>
  <si>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</si>
  <si>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 xml:space="preserve">   ค่าเสื่อมราคาของสินทรัพย์สิทธิการใช้</t>
  </si>
  <si>
    <t xml:space="preserve">   สินทรัพย์ทางการเงินไม่หมุนเวียนอื่น</t>
  </si>
  <si>
    <t xml:space="preserve">   ค่าเสื่อมราคาของอุปกรณ์</t>
  </si>
  <si>
    <t xml:space="preserve">   ค่าตัดจำหน่ายดอกเบี้ยจ่ายตามสัญญาเช่า</t>
  </si>
  <si>
    <t>สินทรัพย์ไม่หมุนเวียนอื่น</t>
  </si>
  <si>
    <t>ส่วนต่ำกว่าทุนจากการเปลี่ยนแปลงสัดส่วนการถือหุ้นในบริษัทย่อย</t>
  </si>
  <si>
    <t>ต้นทุนทางการเงิน</t>
  </si>
  <si>
    <t>รายได้ทางการเงิน</t>
  </si>
  <si>
    <t>ส่วนต่ำกว่าทุน</t>
  </si>
  <si>
    <t xml:space="preserve">   โอนกลับรายการปรับลดราคาทุนของสินค้าคงเหลือให้เป็น</t>
  </si>
  <si>
    <t xml:space="preserve">      มูลค่าสุทธิที่จะได้รับ</t>
  </si>
  <si>
    <t xml:space="preserve">   ตัดจำหน่ายอุปกรณ์</t>
  </si>
  <si>
    <t>เงินเบิกเกินบัญชีและเงินกู้ยืมระยะสั้นจากสถาบันการเงิน</t>
  </si>
  <si>
    <t>รายการกิจกรรมจัดหาเงินที่ไม่เกี่ยวข้องกับกระแสเงินสด</t>
  </si>
  <si>
    <t>ส่วนของผู้มี</t>
  </si>
  <si>
    <t>ไม่มีอำนาจควบคุม</t>
  </si>
  <si>
    <t xml:space="preserve">   เงินสดจ่ายผลประโยชน์พนักงาน</t>
  </si>
  <si>
    <t>เงินสดรับจากการออกหุ้นกู้แปลงสภาพ</t>
  </si>
  <si>
    <t xml:space="preserve">   ทุนออกจำหน่ายและชำระเต็มมูลค่าแล้ว</t>
  </si>
  <si>
    <t xml:space="preserve">   หุ้นกู้แปลงสภาพแปลงเป็นหุ้นสามัญ</t>
  </si>
  <si>
    <t xml:space="preserve">   เจ้าหนี้ค่าซื้ออุปกรณ์</t>
  </si>
  <si>
    <t xml:space="preserve">   รายได้ทางการเงิน</t>
  </si>
  <si>
    <t xml:space="preserve">   ต้นทุนทางการเงิน</t>
  </si>
  <si>
    <t xml:space="preserve">   หนี้สินหมุนเวียนอื่นและรายได้รับล่วงหน้า</t>
  </si>
  <si>
    <t>รายได้จากงานตามสัญญา</t>
  </si>
  <si>
    <t>ต้นทุนงานตามสัญญา</t>
  </si>
  <si>
    <t>เงินฝากธนาคารที่มีภาระค้ำประกันเพิ่มขึ้น</t>
  </si>
  <si>
    <t xml:space="preserve">   เจ้าหนี้ค่าซื้อสินทรัพย์ไม่มีตัวตน</t>
  </si>
  <si>
    <t>ส่วนของหนี้สินตามสัญญาเช่าที่ถึงกำหนดชำระภายในหนึ่งปี</t>
  </si>
  <si>
    <t xml:space="preserve">   เงินสดรับจากภาษีเงินได้ถูกหัก ณ ที่จ่ายได้รับคืน</t>
  </si>
  <si>
    <t>เงินสดจ่ายชำระดอกเบี้ยของหนี้สินตามสัญญาเช่า</t>
  </si>
  <si>
    <t>เงินสดจ่ายชำระคืนเงินต้นของหนี้สินตามสัญญาเช่า</t>
  </si>
  <si>
    <t>กำไรขาดทุนเบ็ดเสร็จอื่น:</t>
  </si>
  <si>
    <t>กำไรขาดทุนเบ็ดเสร็จอื่นสำหรับงวด</t>
  </si>
  <si>
    <t>งบกำไรขาดทุนเบ็ดเสร็จ</t>
  </si>
  <si>
    <t>2567</t>
  </si>
  <si>
    <t>ยอดคงเหลือ ณ วันที่ 1 มกราคม 2567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</si>
  <si>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</si>
  <si>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</si>
  <si>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</si>
  <si>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</si>
  <si>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รวมส่วนของผู้ถือหุ้น </t>
  </si>
  <si>
    <t>กำไรจากการดำเนินงานก่อนการเปลี่ยนแปลง</t>
  </si>
  <si>
    <t>สินทรัพย์ดำเนินงาน(เพิ่มขึ้น)ลดลง</t>
  </si>
  <si>
    <t>สำรองตามกฎหมาย</t>
  </si>
  <si>
    <t xml:space="preserve">   โอนอุปกรณ์ไปเป็นสินค้าคงเหลือ</t>
  </si>
  <si>
    <t xml:space="preserve">   โอนอุปกรณ์เป็นค่าใช้จ่าย</t>
  </si>
  <si>
    <t>เงินเบิกเกินบัญชีธนาคารลดลง</t>
  </si>
  <si>
    <t>2568</t>
  </si>
  <si>
    <t>ยอดคงเหลือ ณ วันที่ 1 มกราคม 2568</t>
  </si>
  <si>
    <t>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</si>
  <si>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</si>
  <si>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</si>
  <si>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ประมาณการหนี้สินไม่หมุนเวียนสำหรับผลประโยชน์พนักงาน</t>
  </si>
  <si>
    <t xml:space="preserve">      หุ้นสามัญ 34,516,369,130 หุ้น มูลค่าหุ้นละ 0.1 บาท</t>
  </si>
  <si>
    <t>กำไร(ขาดทุน)สำหรับงวด</t>
  </si>
  <si>
    <t>การแบ่งปันกำไร(ขาดทุน)</t>
  </si>
  <si>
    <t>การแบ่งปันกำไร(ขาดทุน)เบ็ดเสร็จรวม</t>
  </si>
  <si>
    <t>กำไรสำหรับงวด</t>
  </si>
  <si>
    <t>กำไรเบ็ดเสร็จรวมสำหรับงวด</t>
  </si>
  <si>
    <t>ประมาณการหนี้สินไม่หมุนเวียน</t>
  </si>
  <si>
    <t>(หน่วย: พันบาท ยกเว้นกำไรต่อหุ้นแสดงเป็นบาท)</t>
  </si>
  <si>
    <t>ลดลงจากการเลิกกิจการของบริษัทย่อย</t>
  </si>
  <si>
    <t xml:space="preserve">   ตัดจำหน่ายภาษีเงินได้ถูกหัก ณ ที่จ่าย</t>
  </si>
  <si>
    <t xml:space="preserve">   ขาดทุนจากการชำระบัญชีของบริษัทย่อย</t>
  </si>
  <si>
    <t xml:space="preserve">   ค่าเผื่อการด้อยค่าของสินทรัพย์ไม่หมุนเวียนอื่นลดลง</t>
  </si>
  <si>
    <t xml:space="preserve">   เงินสดรับจากสินทรัพย์ทางการเงินหมุนเวียนอื่น</t>
  </si>
  <si>
    <t>กระแสเงินสดสุทธิจากการชำระบัญชีของบริษัทย่อย</t>
  </si>
  <si>
    <t>รับคืนเงินให้กู้ยืมระยะสั้นแก่กิจการที่เกี่ยวข้องกัน</t>
  </si>
  <si>
    <t xml:space="preserve">   โอนสินทรัพย์ไม่หมุนเวียนอื่นไปเป็นสินทรัพย์ไม่มีตัวตน</t>
  </si>
  <si>
    <t>เงินสดจ่ายเพื่อการเพิ่มทุนในบริษัทย่อย</t>
  </si>
  <si>
    <t>กำไรจากอัตราแลกเปลี่ยน</t>
  </si>
  <si>
    <t>เงินสดรับจากการกู้ยืมระยะสั้นจากกิจการที่เกี่ยวข้องกัน</t>
  </si>
  <si>
    <t xml:space="preserve">   โอนสินค้าคงเหลือไปเป็นอุปกรณ์</t>
  </si>
  <si>
    <t xml:space="preserve">         (31 ธันวาคม 2567: หุ้นสามัญ 38,209,077,102 หุ้น </t>
  </si>
  <si>
    <t xml:space="preserve">         มูลค่าหุ้นละ 0.1 บาท)</t>
  </si>
  <si>
    <t>รายได้ภาษีเงินได้</t>
  </si>
  <si>
    <t>เงินสดจ่ายชำระค่าสินทรัพย์ไม่มีตัวตน</t>
  </si>
  <si>
    <t>กระแสเงินสดสุทธิจาก(ใช้ไปใน)กิจกรรมลงทุน</t>
  </si>
  <si>
    <t>ณ วันที่ 30 กันยายน 2568</t>
  </si>
  <si>
    <t>30 กันยายน</t>
  </si>
  <si>
    <t>กำไรต่อหุ้นขั้นพื้นฐาน</t>
  </si>
  <si>
    <t xml:space="preserve">   จำนวนหุ้นสามัญถัวเฉลี่ยถ่วงน้ำหนัก (พันหุ้น)</t>
  </si>
  <si>
    <t>ยอดคงเหลือ ณ วันที่ 30 กันยายน 2567</t>
  </si>
  <si>
    <t xml:space="preserve">   (กำไร)ขาดทุนจากการจำหน่ายอุปกรณ์ </t>
  </si>
  <si>
    <t xml:space="preserve">   เงินสดรับจากภาษีมูลค่าเพิ่มได้รับคืน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</si>
  <si>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</si>
  <si>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</si>
  <si>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ยอดคงเหลือ ณ วันที่ 30 กันยายน 2568</t>
  </si>
  <si>
    <t>ขาดทุนจากการด้อยค่าของสินทรัพย์ทางการเงิน</t>
  </si>
  <si>
    <t>กำไร(ขาดทุน)ต่อหุ้นขั้นพื้นฐาน</t>
  </si>
  <si>
    <t xml:space="preserve">  กำไร(ขาดทุน)ส่วนที่เป็นของผู้ถือหุ้นของบริษัทฯ</t>
  </si>
  <si>
    <t xml:space="preserve">กำไรขาดทุนเบ็ดเสร็จรวมสำหรับงวด </t>
  </si>
  <si>
    <t xml:space="preserve">   ขาดทุนจากประมาณการหนี้สินไม่หมุนเวียน</t>
  </si>
  <si>
    <t xml:space="preserve">   ลูกหนี้จากการจำหน่ายอุปกรณ์</t>
  </si>
  <si>
    <t>กำไรก่อนรายได้ภาษีเงินได้</t>
  </si>
  <si>
    <t xml:space="preserve">   กำไรส่วนที่เป็นของผู้ถือหุ้นของบริษัทฯ</t>
  </si>
  <si>
    <t xml:space="preserve">กำไรเบ็ดเสร็จรวมสำหรับงวด </t>
  </si>
  <si>
    <t>กำไรจากการดำเนินงาน</t>
  </si>
  <si>
    <t xml:space="preserve">แปลงสภาพหุ้นกู้เป็นหุ้นสามัญ </t>
  </si>
  <si>
    <t>กำไร(ขาดทุน)ก่อนภาษี</t>
  </si>
  <si>
    <t>รายการปรับกระทบยอดกำไร(ขาดทุน)ก่อนภาษี</t>
  </si>
  <si>
    <t xml:space="preserve">   ค่าเผื่อการด้อยค่าของอุปกรณ์ลดลง</t>
  </si>
  <si>
    <t>กำไร(ขาดทุน)ก่อนรายได้ภาษีเงินได้</t>
  </si>
  <si>
    <t xml:space="preserve">   ค่าเผื่อผลขาดทุนด้านเครดิตที่คาดว่าจะเกิดขึ้นของลูกหนี้การค้าเพิ่มขึ้น</t>
  </si>
  <si>
    <t>กระแสเงินสดสุทธิจากกิจกรรมดำเนินงาน</t>
  </si>
  <si>
    <t>กระแสเงินสดสุทธิใช้ไปในกิจกรรมจัดหาเงิน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</si>
  <si>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</si>
  <si>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การแบ่งปันกำไร</t>
  </si>
  <si>
    <t>การแบ่งปันกำไรเบ็ดเสร็จรวม</t>
  </si>
  <si>
    <t>เงินให้กู้ยืมระยะสั้นแก่พนักงาน</t>
  </si>
  <si>
    <t xml:space="preserve">   ประมาณการหนี้สินสำหรับผลประโยชน์พนักงาน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</si>
  <si>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</si>
  <si>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</si>
  <si>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>เงินสดรับจากเงินให้กู้ยืมระยะสั้นแก่พนักงาน</t>
  </si>
  <si>
    <t>เงินสดจ่ายคืนเงินกู้ยืมระยะสั้นจากกิจการที่เกี่ยวข้องกัน</t>
  </si>
  <si>
    <t xml:space="preserve">   สินทรัพย์สิทธิการใช้เพิ่มขึ้นจากสัญญาเช่า</t>
  </si>
  <si>
    <t>เงินสดจ่ายเพื่อให้กู้ยืมระยะสั้นแก่พนักงาน</t>
  </si>
  <si>
    <t>เงินสดรับจากเงินให้กู้ยืมระยะยาวแก่พนักงาน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</si>
</sst>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164" formatCode="0.0%"/>
    <numFmt numFmtId="165" formatCode="dd\-mmm\-yy_)"/>
    <numFmt numFmtId="166" formatCode="0.00_)"/>
    <numFmt numFmtId="167" formatCode="#,##0.00\ &quot;F&quot;;\-#,##0.00\ &quot;F&quot;"/>
    <numFmt numFmtId="168" formatCode="#,##0.0_);\(#,##0.0\)"/>
    <numFmt numFmtId="169" formatCode="_(* #,##0_);_(* \(#,##0\);_(* &quot;-&quot;??_);_(@_)"/>
    <numFmt numFmtId="170" formatCode="0.0_);\(0.0\)"/>
    <numFmt numFmtId="171" formatCode="_(* #,##0.000_);_(* \(#,##0.000\);_(* &quot;-&quot;??_);_(@_)"/>
    <numFmt numFmtId="172" formatCode="_(* #,##0.0000_);_(* \(#,##0.0000\);_(* &quot;-&quot;??_);_(@_)"/>
  </numFmts>
  <fonts count="15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10"/>
      <name val="Arial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sz val="14"/>
      <name val="AngsanaUPC"/>
      <family val="1"/>
      <charset val="222"/>
    </font>
    <font>
      <sz val="11"/>
      <color theme="1"/>
      <name val="Calibri"/>
      <family val="2"/>
      <scheme val="minor"/>
    </font>
    <font>
      <b/>
      <sz val="14"/>
      <color theme="1"/>
      <name val="Angsana New"/>
      <family val="1"/>
    </font>
    <font>
      <sz val="14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167" fontId="2" fillId="0" borderId="0"/>
    <xf numFmtId="165" fontId="2" fillId="0" borderId="0"/>
    <xf numFmtId="164" fontId="2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6" fontId="6" fillId="0" borderId="0"/>
    <xf numFmtId="0" fontId="12" fillId="0" borderId="0"/>
    <xf numFmtId="0" fontId="1" fillId="0" borderId="0"/>
    <xf numFmtId="0" fontId="1" fillId="0" borderId="0"/>
    <xf numFmtId="0" fontId="11" fillId="0" borderId="0"/>
    <xf numFmtId="10" fontId="3" fillId="0" borderId="0" applyFont="0" applyFill="0" applyBorder="0" applyAlignment="0" applyProtection="0"/>
    <xf numFmtId="1" fontId="3" fillId="0" borderId="2" applyNumberFormat="0" applyFill="0" applyAlignment="0" applyProtection="0">
      <alignment horizontal="center" vertical="center"/>
    </xf>
  </cellStyleXfs>
  <cellXfs count="91">
    <xf numFmtId="0" fontId="0" fillId="0" borderId="0" xfId="0"/>
    <xf numFmtId="0" fontId="9" fillId="0" borderId="0" xfId="0" applyFont="1" applyAlignment="1">
      <alignment horizontal="left"/>
    </xf>
    <xf numFmtId="37" fontId="9" fillId="0" borderId="0" xfId="0" applyNumberFormat="1" applyFont="1" applyAlignment="1">
      <alignment horizontal="left"/>
    </xf>
    <xf numFmtId="37" fontId="7" fillId="0" borderId="0" xfId="0" applyNumberFormat="1" applyFont="1" applyAlignment="1">
      <alignment horizontal="right"/>
    </xf>
    <xf numFmtId="37" fontId="7" fillId="0" borderId="0" xfId="0" applyNumberFormat="1" applyFont="1" applyAlignment="1">
      <alignment horizontal="left"/>
    </xf>
    <xf numFmtId="37" fontId="7" fillId="0" borderId="0" xfId="0" applyNumberFormat="1" applyFont="1"/>
    <xf numFmtId="0" fontId="7" fillId="0" borderId="0" xfId="0" applyFont="1"/>
    <xf numFmtId="0" fontId="9" fillId="0" borderId="0" xfId="0" applyFont="1"/>
    <xf numFmtId="37" fontId="9" fillId="0" borderId="0" xfId="0" applyNumberFormat="1" applyFont="1" applyAlignment="1">
      <alignment horizontal="centerContinuous"/>
    </xf>
    <xf numFmtId="37" fontId="7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41" fontId="7" fillId="0" borderId="0" xfId="0" applyNumberFormat="1" applyFont="1"/>
    <xf numFmtId="37" fontId="8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center"/>
    </xf>
    <xf numFmtId="41" fontId="7" fillId="0" borderId="0" xfId="0" applyNumberFormat="1" applyFont="1" applyAlignment="1">
      <alignment horizontal="center"/>
    </xf>
    <xf numFmtId="41" fontId="7" fillId="0" borderId="3" xfId="0" applyNumberFormat="1" applyFont="1" applyBorder="1"/>
    <xf numFmtId="41" fontId="7" fillId="0" borderId="3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  <xf numFmtId="37" fontId="7" fillId="0" borderId="0" xfId="0" applyNumberFormat="1" applyFont="1" applyAlignment="1">
      <alignment horizontal="centerContinuous"/>
    </xf>
    <xf numFmtId="37" fontId="9" fillId="0" borderId="0" xfId="0" applyNumberFormat="1" applyFont="1"/>
    <xf numFmtId="41" fontId="7" fillId="0" borderId="4" xfId="0" applyNumberFormat="1" applyFont="1" applyBorder="1"/>
    <xf numFmtId="41" fontId="7" fillId="0" borderId="4" xfId="0" applyNumberFormat="1" applyFont="1" applyBorder="1" applyAlignment="1">
      <alignment horizontal="right"/>
    </xf>
    <xf numFmtId="41" fontId="7" fillId="0" borderId="5" xfId="0" applyNumberFormat="1" applyFont="1" applyBorder="1" applyAlignment="1">
      <alignment horizontal="right"/>
    </xf>
    <xf numFmtId="37" fontId="7" fillId="0" borderId="0" xfId="10" applyNumberFormat="1" applyFont="1" applyAlignment="1">
      <alignment horizontal="left"/>
    </xf>
    <xf numFmtId="37" fontId="7" fillId="0" borderId="0" xfId="10" applyNumberFormat="1" applyFont="1"/>
    <xf numFmtId="37" fontId="7" fillId="0" borderId="0" xfId="10" applyNumberFormat="1" applyFont="1" applyAlignment="1">
      <alignment horizontal="right"/>
    </xf>
    <xf numFmtId="37" fontId="9" fillId="0" borderId="0" xfId="10" applyNumberFormat="1" applyFont="1" applyAlignment="1">
      <alignment horizontal="left"/>
    </xf>
    <xf numFmtId="0" fontId="7" fillId="0" borderId="0" xfId="10" applyFont="1"/>
    <xf numFmtId="0" fontId="7" fillId="0" borderId="0" xfId="10" applyFont="1" applyAlignment="1">
      <alignment horizontal="right"/>
    </xf>
    <xf numFmtId="0" fontId="9" fillId="0" borderId="0" xfId="10" applyFont="1" applyAlignment="1">
      <alignment horizontal="center"/>
    </xf>
    <xf numFmtId="0" fontId="7" fillId="0" borderId="0" xfId="10" applyFont="1" applyAlignment="1">
      <alignment horizontal="center"/>
    </xf>
    <xf numFmtId="169" fontId="7" fillId="0" borderId="0" xfId="9" applyNumberFormat="1" applyFont="1"/>
    <xf numFmtId="169" fontId="7" fillId="0" borderId="0" xfId="9" applyNumberFormat="1" applyFont="1" applyAlignment="1">
      <alignment horizontal="center"/>
    </xf>
    <xf numFmtId="169" fontId="7" fillId="0" borderId="3" xfId="9" applyNumberFormat="1" applyFont="1" applyBorder="1" applyAlignment="1">
      <alignment horizontal="center"/>
    </xf>
    <xf numFmtId="0" fontId="7" fillId="0" borderId="3" xfId="10" applyFont="1" applyBorder="1" applyAlignment="1">
      <alignment horizontal="center"/>
    </xf>
    <xf numFmtId="37" fontId="7" fillId="0" borderId="3" xfId="0" applyNumberFormat="1" applyFont="1" applyBorder="1" applyAlignment="1">
      <alignment horizontal="center"/>
    </xf>
    <xf numFmtId="41" fontId="7" fillId="0" borderId="0" xfId="10" applyNumberFormat="1" applyFont="1"/>
    <xf numFmtId="41" fontId="7" fillId="0" borderId="0" xfId="10" applyNumberFormat="1" applyFont="1" applyAlignment="1">
      <alignment horizontal="right"/>
    </xf>
    <xf numFmtId="0" fontId="7" fillId="0" borderId="0" xfId="9" applyFont="1"/>
    <xf numFmtId="41" fontId="7" fillId="0" borderId="3" xfId="10" applyNumberFormat="1" applyFont="1" applyBorder="1" applyAlignment="1">
      <alignment horizontal="right"/>
    </xf>
    <xf numFmtId="0" fontId="9" fillId="0" borderId="0" xfId="9" applyFont="1"/>
    <xf numFmtId="41" fontId="7" fillId="0" borderId="7" xfId="10" applyNumberFormat="1" applyFont="1" applyBorder="1" applyAlignment="1">
      <alignment horizontal="right"/>
    </xf>
    <xf numFmtId="0" fontId="9" fillId="0" borderId="0" xfId="10" applyFont="1" applyAlignment="1">
      <alignment horizontal="left"/>
    </xf>
    <xf numFmtId="38" fontId="7" fillId="0" borderId="0" xfId="9" applyNumberFormat="1" applyFont="1" applyAlignment="1">
      <alignment horizontal="center"/>
    </xf>
    <xf numFmtId="0" fontId="7" fillId="0" borderId="0" xfId="9" applyFont="1" applyAlignment="1">
      <alignment horizontal="right"/>
    </xf>
    <xf numFmtId="169" fontId="9" fillId="0" borderId="0" xfId="9" applyNumberFormat="1" applyFont="1"/>
    <xf numFmtId="0" fontId="10" fillId="0" borderId="0" xfId="9" applyFont="1" applyAlignment="1">
      <alignment horizontal="center"/>
    </xf>
    <xf numFmtId="49" fontId="7" fillId="0" borderId="0" xfId="9" applyNumberFormat="1" applyFont="1" applyAlignment="1">
      <alignment horizontal="center"/>
    </xf>
    <xf numFmtId="41" fontId="7" fillId="0" borderId="0" xfId="9" applyNumberFormat="1" applyFont="1" applyAlignment="1">
      <alignment horizontal="left"/>
    </xf>
    <xf numFmtId="41" fontId="7" fillId="0" borderId="3" xfId="9" applyNumberFormat="1" applyFont="1" applyBorder="1" applyAlignment="1">
      <alignment horizontal="left"/>
    </xf>
    <xf numFmtId="41" fontId="7" fillId="0" borderId="7" xfId="9" applyNumberFormat="1" applyFont="1" applyBorder="1" applyAlignment="1">
      <alignment horizontal="left"/>
    </xf>
    <xf numFmtId="41" fontId="7" fillId="0" borderId="0" xfId="0" applyNumberFormat="1" applyFont="1" applyAlignment="1">
      <alignment horizontal="left"/>
    </xf>
    <xf numFmtId="37" fontId="9" fillId="0" borderId="0" xfId="0" applyNumberFormat="1" applyFont="1" applyAlignment="1">
      <alignment horizontal="center"/>
    </xf>
    <xf numFmtId="37" fontId="10" fillId="0" borderId="0" xfId="0" applyNumberFormat="1" applyFont="1" applyAlignment="1">
      <alignment horizontal="center"/>
    </xf>
    <xf numFmtId="37" fontId="9" fillId="0" borderId="0" xfId="0" applyNumberFormat="1" applyFont="1" applyAlignment="1">
      <alignment horizontal="left" vertical="top"/>
    </xf>
    <xf numFmtId="41" fontId="7" fillId="0" borderId="7" xfId="0" applyNumberFormat="1" applyFont="1" applyBorder="1"/>
    <xf numFmtId="41" fontId="7" fillId="0" borderId="5" xfId="0" applyNumberFormat="1" applyFont="1" applyBorder="1"/>
    <xf numFmtId="39" fontId="7" fillId="0" borderId="0" xfId="0" applyNumberFormat="1" applyFont="1"/>
    <xf numFmtId="0" fontId="7" fillId="0" borderId="0" xfId="0" applyFont="1" applyAlignment="1">
      <alignment horizontal="left"/>
    </xf>
    <xf numFmtId="171" fontId="7" fillId="0" borderId="0" xfId="0" applyNumberFormat="1" applyFont="1"/>
    <xf numFmtId="37" fontId="7" fillId="0" borderId="0" xfId="11" applyNumberFormat="1" applyFont="1"/>
    <xf numFmtId="39" fontId="8" fillId="0" borderId="0" xfId="0" applyNumberFormat="1" applyFont="1" applyAlignment="1">
      <alignment horizontal="center"/>
    </xf>
    <xf numFmtId="41" fontId="7" fillId="0" borderId="3" xfId="0" applyNumberFormat="1" applyFont="1" applyBorder="1" applyAlignment="1">
      <alignment horizontal="centerContinuous"/>
    </xf>
    <xf numFmtId="49" fontId="13" fillId="0" borderId="0" xfId="0" applyNumberFormat="1" applyFont="1"/>
    <xf numFmtId="41" fontId="7" fillId="0" borderId="0" xfId="0" applyNumberFormat="1" applyFont="1" applyAlignment="1">
      <alignment horizontal="centerContinuous"/>
    </xf>
    <xf numFmtId="41" fontId="7" fillId="0" borderId="3" xfId="0" applyNumberFormat="1" applyFont="1" applyBorder="1" applyAlignment="1">
      <alignment horizontal="center"/>
    </xf>
    <xf numFmtId="41" fontId="7" fillId="0" borderId="5" xfId="0" applyNumberFormat="1" applyFont="1" applyBorder="1" applyAlignment="1">
      <alignment horizontal="centerContinuous"/>
    </xf>
    <xf numFmtId="41" fontId="9" fillId="0" borderId="0" xfId="0" applyNumberFormat="1" applyFont="1"/>
    <xf numFmtId="41" fontId="10" fillId="0" borderId="0" xfId="0" applyNumberFormat="1" applyFont="1" applyAlignment="1">
      <alignment horizontal="center"/>
    </xf>
    <xf numFmtId="49" fontId="14" fillId="0" borderId="0" xfId="0" applyNumberFormat="1" applyFont="1"/>
    <xf numFmtId="0" fontId="7" fillId="0" borderId="0" xfId="0" applyFont="1" applyAlignment="1">
      <alignment horizontal="centerContinuous"/>
    </xf>
    <xf numFmtId="37" fontId="9" fillId="0" borderId="0" xfId="0" applyNumberFormat="1" applyFont="1" applyAlignment="1">
      <alignment horizontal="right"/>
    </xf>
    <xf numFmtId="41" fontId="7" fillId="0" borderId="0" xfId="0" quotePrefix="1" applyNumberFormat="1" applyFont="1" applyAlignment="1">
      <alignment horizontal="center"/>
    </xf>
    <xf numFmtId="41" fontId="7" fillId="0" borderId="3" xfId="0" quotePrefix="1" applyNumberFormat="1" applyFont="1" applyBorder="1" applyAlignment="1">
      <alignment horizontal="center"/>
    </xf>
    <xf numFmtId="41" fontId="8" fillId="0" borderId="0" xfId="0" applyNumberFormat="1" applyFont="1" applyAlignment="1">
      <alignment horizontal="right"/>
    </xf>
    <xf numFmtId="41" fontId="8" fillId="0" borderId="0" xfId="0" applyNumberFormat="1" applyFont="1" applyAlignment="1">
      <alignment horizontal="center"/>
    </xf>
    <xf numFmtId="3" fontId="7" fillId="0" borderId="0" xfId="0" applyNumberFormat="1" applyFont="1"/>
    <xf numFmtId="3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center"/>
    </xf>
    <xf numFmtId="37" fontId="7" fillId="0" borderId="6" xfId="0" applyNumberFormat="1" applyFont="1" applyBorder="1" applyAlignment="1">
      <alignment horizontal="left"/>
    </xf>
    <xf numFmtId="37" fontId="9" fillId="0" borderId="0" xfId="10" applyNumberFormat="1" applyFont="1"/>
    <xf numFmtId="172" fontId="7" fillId="0" borderId="5" xfId="0" applyNumberFormat="1" applyFont="1" applyBorder="1"/>
    <xf numFmtId="37" fontId="9" fillId="0" borderId="3" xfId="0" applyNumberFormat="1" applyFont="1" applyBorder="1" applyAlignment="1">
      <alignment horizontal="center"/>
    </xf>
    <xf numFmtId="169" fontId="7" fillId="0" borderId="3" xfId="9" applyNumberFormat="1" applyFont="1" applyBorder="1" applyAlignment="1">
      <alignment horizontal="center"/>
    </xf>
    <xf numFmtId="37" fontId="9" fillId="0" borderId="0" xfId="10" applyNumberFormat="1" applyFont="1" applyAlignment="1">
      <alignment horizontal="left"/>
    </xf>
    <xf numFmtId="169" fontId="7" fillId="0" borderId="4" xfId="9" applyNumberFormat="1" applyFont="1" applyBorder="1" applyAlignment="1">
      <alignment horizontal="center"/>
    </xf>
    <xf numFmtId="169" fontId="9" fillId="0" borderId="3" xfId="9" applyNumberFormat="1" applyFont="1" applyBorder="1" applyAlignment="1">
      <alignment horizontal="center"/>
    </xf>
    <xf numFmtId="0" fontId="9" fillId="0" borderId="3" xfId="10" applyFont="1" applyBorder="1" applyAlignment="1">
      <alignment horizontal="center"/>
    </xf>
  </cellXfs>
  <cellStyles count="14">
    <cellStyle name="comma zerodec" xfId="1" xr:uid="{00000000-0005-0000-0000-000000000000}"/>
    <cellStyle name="Currency1" xfId="2" xr:uid="{00000000-0005-0000-0000-000001000000}"/>
    <cellStyle name="Dollar (zero dec)" xfId="3" xr:uid="{00000000-0005-0000-0000-000002000000}"/>
    <cellStyle name="Grey" xfId="4" xr:uid="{00000000-0005-0000-0000-000003000000}"/>
    <cellStyle name="Input [yellow]" xfId="5" xr:uid="{00000000-0005-0000-0000-000004000000}"/>
    <cellStyle name="no dec" xfId="6" xr:uid="{00000000-0005-0000-0000-000005000000}"/>
    <cellStyle name="Normal" xfId="0" builtinId="0"/>
    <cellStyle name="Normal - Style1" xfId="7" xr:uid="{00000000-0005-0000-0000-000007000000}"/>
    <cellStyle name="Normal 2" xfId="8" xr:uid="{00000000-0005-0000-0000-000008000000}"/>
    <cellStyle name="Normal_BS&amp;PL_Thai_FS example_2008_22 Jan 09_TF_Q4'08" xfId="9" xr:uid="{00000000-0005-0000-0000-000009000000}"/>
    <cellStyle name="Normal_bs&amp;pl-t" xfId="10" xr:uid="{00000000-0005-0000-0000-00000A000000}"/>
    <cellStyle name="Normal_Samart Corp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62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2" name="Line 7">
          <a:extLst>
            <a:ext uri="{FF2B5EF4-FFF2-40B4-BE49-F238E27FC236}">
              <a16:creationId xmlns:a16="http://schemas.microsoft.com/office/drawing/2014/main" id="{5BF1DC87-48BC-4261-8CEC-49EAE68D12FE}"/>
            </a:ext>
          </a:extLst>
        </xdr:cNvPr>
        <xdr:cNvSpPr>
          <a:spLocks noChangeShapeType="1"/>
        </xdr:cNvSpPr>
      </xdr:nvSpPr>
      <xdr:spPr bwMode="auto">
        <a:xfrm>
          <a:off x="2381250" y="17278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62</xdr:row>
      <xdr:rowOff>0</xdr:rowOff>
    </xdr:from>
    <xdr:to>
      <xdr:col>1</xdr:col>
      <xdr:colOff>0</xdr:colOff>
      <xdr:row>62</xdr:row>
      <xdr:rowOff>0</xdr:rowOff>
    </xdr:to>
    <xdr:sp macro="" textlink="">
      <xdr:nvSpPr>
        <xdr:cNvPr id="3" name="Line 8">
          <a:extLst>
            <a:ext uri="{FF2B5EF4-FFF2-40B4-BE49-F238E27FC236}">
              <a16:creationId xmlns:a16="http://schemas.microsoft.com/office/drawing/2014/main" id="{9EBB5B8E-7C03-47FF-948C-C6701E8D840C}"/>
            </a:ext>
          </a:extLst>
        </xdr:cNvPr>
        <xdr:cNvSpPr>
          <a:spLocks noChangeShapeType="1"/>
        </xdr:cNvSpPr>
      </xdr:nvSpPr>
      <xdr:spPr bwMode="auto">
        <a:xfrm>
          <a:off x="2381250" y="172783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6"/>
  <sheetViews>
    <sheetView showGridLines="0" tabSelected="1" view="pageBreakPreview" topLeftCell="A4" zoomScaleNormal="115" zoomScaleSheetLayoutView="100" workbookViewId="0">
      <selection activeCell="A6" sqref="A6"/>
    </sheetView>
  </sheetViews>
  <sheetFormatPr defaultColWidth="7" defaultRowHeight="22.15" customHeight="1"/>
  <cols>
    <col min="1" max="1" width="43.7109375" style="4" customWidth="1"/>
    <col min="2" max="2" width="0.7109375" style="9" customWidth="1"/>
    <col min="3" max="3" width="6.7109375" style="5" customWidth="1"/>
    <col min="4" max="4" width="0.7109375" style="5" customWidth="1"/>
    <col min="5" max="5" width="13.7109375" style="12" customWidth="1"/>
    <col min="6" max="6" width="0.7109375" style="5" customWidth="1"/>
    <col min="7" max="7" width="13.7109375" style="12" customWidth="1"/>
    <col min="8" max="8" width="0.7109375" style="5" customWidth="1"/>
    <col min="9" max="9" width="13.7109375" style="12" customWidth="1"/>
    <col min="10" max="10" width="0.7109375" style="12" customWidth="1"/>
    <col min="11" max="11" width="13.7109375" style="12" customWidth="1"/>
    <col min="12" max="12" width="0.7109375" style="5" customWidth="1"/>
    <col min="13" max="13" width="7" style="5"/>
    <col min="14" max="14" width="8.42578125" style="5" bestFit="1" customWidth="1"/>
    <col min="15" max="16" width="7" style="5"/>
    <col min="17" max="17" width="11.42578125" style="5" bestFit="1" customWidth="1"/>
    <col min="18" max="19" width="7" style="5"/>
    <col min="20" max="20" width="11.42578125" style="5" bestFit="1" customWidth="1"/>
    <col min="21" max="16384" width="7" style="5"/>
  </cols>
  <sheetData>
    <row r="1" spans="1:13" ht="22.15" customHeight="1">
      <c r="A1" s="1" t="s">
        <v>99</v>
      </c>
      <c r="B1" s="72"/>
      <c r="C1" s="72"/>
      <c r="D1" s="72"/>
      <c r="E1" s="66"/>
      <c r="F1" s="72"/>
      <c r="G1" s="66"/>
      <c r="H1" s="72"/>
      <c r="I1" s="66"/>
      <c r="J1" s="66"/>
      <c r="K1" s="66"/>
      <c r="L1" s="72"/>
      <c r="M1" s="3"/>
    </row>
    <row r="2" spans="1:13" s="4" customFormat="1" ht="22.15" customHeight="1">
      <c r="A2" s="2" t="s">
        <v>154</v>
      </c>
      <c r="B2" s="20"/>
      <c r="C2" s="20"/>
      <c r="D2" s="20"/>
      <c r="E2" s="66"/>
      <c r="F2" s="20"/>
      <c r="G2" s="66"/>
      <c r="H2" s="20"/>
      <c r="I2" s="66"/>
      <c r="J2" s="66"/>
      <c r="K2" s="66"/>
      <c r="L2" s="20"/>
      <c r="M2" s="3"/>
    </row>
    <row r="3" spans="1:13" s="4" customFormat="1" ht="22.15" customHeight="1">
      <c r="A3" s="2" t="s">
        <v>196</v>
      </c>
      <c r="B3" s="20"/>
      <c r="C3" s="20"/>
      <c r="D3" s="20"/>
      <c r="E3" s="66"/>
      <c r="F3" s="20"/>
      <c r="G3" s="66"/>
      <c r="H3" s="20"/>
      <c r="I3" s="66"/>
      <c r="J3" s="66"/>
      <c r="K3" s="66"/>
      <c r="L3" s="20"/>
      <c r="M3" s="3"/>
    </row>
    <row r="4" spans="1:13" ht="22.15" customHeight="1">
      <c r="B4" s="4"/>
      <c r="C4" s="9"/>
      <c r="D4" s="9"/>
      <c r="E4" s="16"/>
      <c r="F4" s="20"/>
      <c r="G4" s="66"/>
      <c r="H4" s="3"/>
      <c r="I4" s="66"/>
      <c r="J4" s="66"/>
      <c r="K4" s="14" t="s">
        <v>61</v>
      </c>
      <c r="L4" s="3"/>
    </row>
    <row r="5" spans="1:13" s="21" customFormat="1" ht="22.15" customHeight="1">
      <c r="A5" s="2"/>
      <c r="B5" s="2"/>
      <c r="E5" s="85" t="s">
        <v>21</v>
      </c>
      <c r="F5" s="85"/>
      <c r="G5" s="85"/>
      <c r="I5" s="85" t="s">
        <v>29</v>
      </c>
      <c r="J5" s="85"/>
      <c r="K5" s="85"/>
      <c r="M5" s="73"/>
    </row>
    <row r="6" spans="1:13" ht="22.15" customHeight="1">
      <c r="B6" s="4"/>
      <c r="E6" s="74" t="s">
        <v>197</v>
      </c>
      <c r="F6" s="9"/>
      <c r="G6" s="16" t="s">
        <v>57</v>
      </c>
      <c r="I6" s="74" t="s">
        <v>197</v>
      </c>
      <c r="J6" s="74"/>
      <c r="K6" s="16" t="s">
        <v>57</v>
      </c>
      <c r="M6" s="3"/>
    </row>
    <row r="7" spans="1:13" ht="22.15" customHeight="1">
      <c r="B7" s="4"/>
      <c r="C7" s="55" t="s">
        <v>0</v>
      </c>
      <c r="E7" s="75" t="s">
        <v>165</v>
      </c>
      <c r="F7" s="11"/>
      <c r="G7" s="75" t="s">
        <v>152</v>
      </c>
      <c r="I7" s="75" t="s">
        <v>165</v>
      </c>
      <c r="J7" s="74"/>
      <c r="K7" s="75" t="s">
        <v>152</v>
      </c>
      <c r="M7" s="3"/>
    </row>
    <row r="8" spans="1:13" ht="22.15" customHeight="1">
      <c r="B8" s="4"/>
      <c r="C8" s="55"/>
      <c r="E8" s="16" t="s">
        <v>58</v>
      </c>
      <c r="F8" s="11"/>
      <c r="G8" s="16" t="s">
        <v>59</v>
      </c>
      <c r="I8" s="16" t="s">
        <v>58</v>
      </c>
      <c r="J8" s="16"/>
      <c r="K8" s="16" t="s">
        <v>59</v>
      </c>
      <c r="M8" s="3"/>
    </row>
    <row r="9" spans="1:13" ht="22.15" customHeight="1">
      <c r="B9" s="4"/>
      <c r="C9" s="9"/>
      <c r="E9" s="16" t="s">
        <v>60</v>
      </c>
      <c r="F9" s="11"/>
      <c r="G9" s="16"/>
      <c r="I9" s="16" t="s">
        <v>60</v>
      </c>
      <c r="J9" s="16"/>
      <c r="K9" s="16"/>
      <c r="L9" s="10"/>
      <c r="M9" s="3"/>
    </row>
    <row r="10" spans="1:13" ht="22.15" customHeight="1">
      <c r="A10" s="2" t="s">
        <v>30</v>
      </c>
      <c r="B10" s="2"/>
      <c r="E10" s="5"/>
      <c r="G10" s="5"/>
    </row>
    <row r="11" spans="1:13" ht="22.15" customHeight="1">
      <c r="A11" s="2" t="s">
        <v>1</v>
      </c>
      <c r="B11" s="2"/>
      <c r="E11" s="5"/>
      <c r="G11" s="5"/>
    </row>
    <row r="12" spans="1:13" ht="22.15" customHeight="1">
      <c r="A12" s="4" t="s">
        <v>31</v>
      </c>
      <c r="B12" s="4"/>
      <c r="C12" s="13"/>
      <c r="D12" s="13"/>
      <c r="E12" s="14">
        <v>206967</v>
      </c>
      <c r="F12" s="76"/>
      <c r="G12" s="14">
        <v>108158</v>
      </c>
      <c r="H12" s="76"/>
      <c r="I12" s="14">
        <v>173834</v>
      </c>
      <c r="J12" s="76"/>
      <c r="K12" s="14">
        <v>85059</v>
      </c>
      <c r="L12" s="14"/>
    </row>
    <row r="13" spans="1:13" ht="22.15" customHeight="1">
      <c r="A13" s="4" t="s">
        <v>168</v>
      </c>
      <c r="B13" s="4"/>
      <c r="C13" s="13">
        <v>3</v>
      </c>
      <c r="D13" s="13"/>
      <c r="E13" s="14">
        <v>224574</v>
      </c>
      <c r="F13" s="76"/>
      <c r="G13" s="14">
        <v>187550</v>
      </c>
      <c r="H13" s="76"/>
      <c r="I13" s="14">
        <v>255732</v>
      </c>
      <c r="J13" s="76"/>
      <c r="K13" s="14">
        <v>212014</v>
      </c>
      <c r="L13" s="14"/>
    </row>
    <row r="14" spans="1:13" ht="22.15" customHeight="1">
      <c r="A14" s="4" t="s">
        <v>86</v>
      </c>
      <c r="B14" s="4"/>
      <c r="C14" s="13">
        <v>2</v>
      </c>
      <c r="D14" s="13"/>
      <c r="E14" s="14">
        <v>0</v>
      </c>
      <c r="F14" s="76"/>
      <c r="G14" s="14" t="s">
        <v>167</v>
      </c>
      <c r="H14" s="76"/>
      <c r="I14" s="14">
        <v>0</v>
      </c>
      <c r="J14" s="76"/>
      <c r="K14" s="14">
        <v>6286</v>
      </c>
      <c r="L14" s="14"/>
    </row>
    <row r="15" spans="1:13" ht="22.15" customHeight="1">
      <c r="A15" s="4" t="s">
        <v>227</v>
      </c>
      <c r="B15" s="4"/>
      <c r="C15" s="13"/>
      <c r="D15" s="13"/>
      <c r="E15" s="14">
        <v>86</v>
      </c>
      <c r="F15" s="76"/>
      <c r="G15" s="14">
        <v>0</v>
      </c>
      <c r="H15" s="76"/>
      <c r="I15" s="14">
        <v>86</v>
      </c>
      <c r="J15" s="76"/>
      <c r="K15" s="14">
        <v>0</v>
      </c>
      <c r="L15" s="14"/>
    </row>
    <row r="16" spans="1:13" ht="22.15" customHeight="1">
      <c r="A16" s="4" t="s">
        <v>92</v>
      </c>
      <c r="B16" s="4"/>
      <c r="C16" s="13"/>
      <c r="D16" s="13"/>
      <c r="E16" s="14">
        <v>86516</v>
      </c>
      <c r="F16" s="76"/>
      <c r="G16" s="14">
        <v>89339</v>
      </c>
      <c r="H16" s="76"/>
      <c r="I16" s="14">
        <v>86516</v>
      </c>
      <c r="J16" s="76"/>
      <c r="K16" s="14">
        <v>89298</v>
      </c>
      <c r="L16" s="14"/>
    </row>
    <row r="17" spans="1:13" ht="22.15" customHeight="1">
      <c r="A17" s="4" t="s">
        <v>80</v>
      </c>
      <c r="B17" s="4"/>
      <c r="C17" s="13">
        <v>4</v>
      </c>
      <c r="D17" s="13"/>
      <c r="E17" s="14">
        <v>225023</v>
      </c>
      <c r="F17" s="76"/>
      <c r="G17" s="14">
        <v>405250</v>
      </c>
      <c r="H17" s="76"/>
      <c r="I17" s="14">
        <v>204106</v>
      </c>
      <c r="J17" s="76"/>
      <c r="K17" s="14">
        <v>381817</v>
      </c>
      <c r="L17" s="14"/>
    </row>
    <row r="18" spans="1:13" ht="22.15" customHeight="1">
      <c r="A18" s="2" t="s">
        <v>2</v>
      </c>
      <c r="B18" s="2"/>
      <c r="C18" s="13"/>
      <c r="E18" s="23">
        <f>SUM(E12:E17)</f>
        <v>743166</v>
      </c>
      <c r="F18" s="76"/>
      <c r="G18" s="23">
        <f>SUM(G12:G17)</f>
        <v>790297</v>
      </c>
      <c r="H18" s="76"/>
      <c r="I18" s="23">
        <f>SUM(I12:I17)</f>
        <v>720274</v>
      </c>
      <c r="J18" s="14"/>
      <c r="K18" s="23">
        <f>SUM(K12:K17)</f>
        <v>774474</v>
      </c>
      <c r="L18" s="14"/>
    </row>
    <row r="19" spans="1:13" ht="22.15" customHeight="1">
      <c r="A19" s="2" t="s">
        <v>14</v>
      </c>
      <c r="B19" s="2"/>
      <c r="C19" s="13"/>
      <c r="D19" s="13"/>
      <c r="E19" s="14"/>
      <c r="F19" s="14"/>
      <c r="G19" s="14"/>
      <c r="H19" s="14"/>
      <c r="I19" s="14"/>
      <c r="J19" s="14"/>
      <c r="K19" s="14"/>
      <c r="L19" s="14"/>
    </row>
    <row r="20" spans="1:13" ht="22.15" customHeight="1">
      <c r="A20" s="4" t="s">
        <v>32</v>
      </c>
      <c r="B20" s="4"/>
      <c r="C20" s="13"/>
      <c r="D20" s="13"/>
      <c r="E20" s="14">
        <v>103720</v>
      </c>
      <c r="F20" s="76"/>
      <c r="G20" s="14">
        <v>103119</v>
      </c>
      <c r="H20" s="76"/>
      <c r="I20" s="14">
        <v>103420</v>
      </c>
      <c r="J20" s="76"/>
      <c r="K20" s="14">
        <v>102819</v>
      </c>
      <c r="L20" s="14"/>
    </row>
    <row r="21" spans="1:13" ht="22.15" customHeight="1">
      <c r="A21" s="4" t="s">
        <v>114</v>
      </c>
      <c r="B21" s="4"/>
      <c r="C21" s="13"/>
      <c r="D21" s="13"/>
      <c r="E21" s="14">
        <v>5302</v>
      </c>
      <c r="F21" s="14"/>
      <c r="G21" s="14">
        <v>3038</v>
      </c>
      <c r="H21" s="14"/>
      <c r="I21" s="14">
        <v>4620</v>
      </c>
      <c r="J21" s="14"/>
      <c r="K21" s="14">
        <v>2341</v>
      </c>
      <c r="L21" s="14"/>
    </row>
    <row r="22" spans="1:13" ht="22.15" customHeight="1">
      <c r="A22" s="4" t="s">
        <v>33</v>
      </c>
      <c r="B22" s="4"/>
      <c r="C22" s="13">
        <v>5</v>
      </c>
      <c r="D22" s="13"/>
      <c r="E22" s="14">
        <v>0</v>
      </c>
      <c r="F22" s="76"/>
      <c r="G22" s="14" t="s">
        <v>167</v>
      </c>
      <c r="H22" s="76"/>
      <c r="I22" s="14">
        <v>67210</v>
      </c>
      <c r="J22" s="76"/>
      <c r="K22" s="14">
        <v>67866</v>
      </c>
      <c r="L22" s="14"/>
    </row>
    <row r="23" spans="1:13" ht="22.15" customHeight="1">
      <c r="A23" s="4" t="s">
        <v>93</v>
      </c>
      <c r="B23" s="4"/>
      <c r="C23" s="13">
        <v>6</v>
      </c>
      <c r="D23" s="13"/>
      <c r="E23" s="14">
        <v>2038064</v>
      </c>
      <c r="F23" s="76"/>
      <c r="G23" s="14">
        <v>2160693</v>
      </c>
      <c r="H23" s="76"/>
      <c r="I23" s="14">
        <v>2035542</v>
      </c>
      <c r="J23" s="76"/>
      <c r="K23" s="14">
        <v>2158117</v>
      </c>
      <c r="L23" s="14"/>
    </row>
    <row r="24" spans="1:13" ht="22.15" customHeight="1">
      <c r="A24" s="4" t="s">
        <v>113</v>
      </c>
      <c r="B24" s="4"/>
      <c r="C24" s="13"/>
      <c r="D24" s="13"/>
      <c r="E24" s="14">
        <v>5884</v>
      </c>
      <c r="F24" s="76"/>
      <c r="G24" s="14">
        <v>4286</v>
      </c>
      <c r="H24" s="76"/>
      <c r="I24" s="14">
        <v>2116</v>
      </c>
      <c r="J24" s="76"/>
      <c r="K24" s="14">
        <v>2558</v>
      </c>
      <c r="L24" s="14"/>
    </row>
    <row r="25" spans="1:13" ht="22.15" customHeight="1">
      <c r="A25" s="4" t="s">
        <v>94</v>
      </c>
      <c r="B25" s="4"/>
      <c r="C25" s="13"/>
      <c r="D25" s="13"/>
      <c r="E25" s="14">
        <v>31534</v>
      </c>
      <c r="F25" s="14"/>
      <c r="G25" s="14">
        <v>43038</v>
      </c>
      <c r="H25" s="14"/>
      <c r="I25" s="14">
        <v>0</v>
      </c>
      <c r="J25" s="14"/>
      <c r="K25" s="14" t="s">
        <v>167</v>
      </c>
      <c r="L25" s="14"/>
    </row>
    <row r="26" spans="1:13" ht="22.15" customHeight="1">
      <c r="A26" s="4" t="s">
        <v>82</v>
      </c>
      <c r="B26" s="4"/>
      <c r="C26" s="13"/>
      <c r="D26" s="13"/>
      <c r="E26" s="14">
        <v>17425</v>
      </c>
      <c r="F26" s="14"/>
      <c r="G26" s="14">
        <v>16724</v>
      </c>
      <c r="H26" s="14"/>
      <c r="I26" s="14">
        <v>18364</v>
      </c>
      <c r="J26" s="14"/>
      <c r="K26" s="14">
        <v>18364</v>
      </c>
      <c r="L26" s="14"/>
    </row>
    <row r="27" spans="1:13" ht="22.15" customHeight="1">
      <c r="A27" s="4" t="s">
        <v>121</v>
      </c>
      <c r="B27" s="4"/>
      <c r="C27" s="13"/>
      <c r="E27" s="14">
        <v>71655</v>
      </c>
      <c r="F27" s="14"/>
      <c r="G27" s="14">
        <v>71655</v>
      </c>
      <c r="H27" s="14"/>
      <c r="I27" s="14">
        <v>0</v>
      </c>
      <c r="J27" s="14"/>
      <c r="K27" s="14" t="s">
        <v>167</v>
      </c>
      <c r="L27" s="14"/>
    </row>
    <row r="28" spans="1:13" ht="22.15" customHeight="1">
      <c r="A28" s="2" t="s">
        <v>13</v>
      </c>
      <c r="B28" s="2"/>
      <c r="E28" s="23">
        <f>SUM(E20:E27)</f>
        <v>2273584</v>
      </c>
      <c r="F28" s="14"/>
      <c r="G28" s="23">
        <f>SUM(G20:G27)</f>
        <v>2402553</v>
      </c>
      <c r="H28" s="14"/>
      <c r="I28" s="23">
        <f>SUM(I20:I27)</f>
        <v>2231272</v>
      </c>
      <c r="J28" s="14"/>
      <c r="K28" s="23">
        <f>SUM(K20:K27)</f>
        <v>2352065</v>
      </c>
      <c r="L28" s="14"/>
    </row>
    <row r="29" spans="1:13" ht="22.15" customHeight="1" thickBot="1">
      <c r="A29" s="2" t="s">
        <v>3</v>
      </c>
      <c r="B29" s="2"/>
      <c r="E29" s="24">
        <f>E28+E18</f>
        <v>3016750</v>
      </c>
      <c r="F29" s="14"/>
      <c r="G29" s="24">
        <f>G28+G18</f>
        <v>3192850</v>
      </c>
      <c r="H29" s="14"/>
      <c r="I29" s="24">
        <f>I28+I18</f>
        <v>2951546</v>
      </c>
      <c r="J29" s="14"/>
      <c r="K29" s="24">
        <f>K28+K18</f>
        <v>3126539</v>
      </c>
      <c r="L29" s="14"/>
    </row>
    <row r="30" spans="1:13" ht="22.15" customHeight="1" thickTop="1">
      <c r="B30" s="4"/>
      <c r="E30" s="5"/>
      <c r="G30" s="5"/>
    </row>
    <row r="31" spans="1:13" ht="22.15" customHeight="1">
      <c r="A31" s="4" t="s">
        <v>4</v>
      </c>
      <c r="B31" s="4"/>
      <c r="E31" s="5"/>
      <c r="G31" s="5"/>
    </row>
    <row r="32" spans="1:13" ht="22.15" customHeight="1">
      <c r="A32" s="1" t="s">
        <v>99</v>
      </c>
      <c r="B32" s="1"/>
      <c r="C32" s="72"/>
      <c r="D32" s="72"/>
      <c r="E32" s="72"/>
      <c r="F32" s="72"/>
      <c r="G32" s="72"/>
      <c r="H32" s="72"/>
      <c r="I32" s="66"/>
      <c r="J32" s="66"/>
      <c r="K32" s="66"/>
      <c r="L32" s="72"/>
      <c r="M32" s="3"/>
    </row>
    <row r="33" spans="1:13" s="4" customFormat="1" ht="22.15" customHeight="1">
      <c r="A33" s="2" t="s">
        <v>155</v>
      </c>
      <c r="B33" s="2"/>
      <c r="C33" s="20"/>
      <c r="D33" s="20"/>
      <c r="E33" s="20"/>
      <c r="F33" s="20"/>
      <c r="G33" s="20"/>
      <c r="H33" s="20"/>
      <c r="I33" s="66"/>
      <c r="J33" s="66"/>
      <c r="K33" s="66"/>
      <c r="L33" s="20"/>
      <c r="M33" s="3"/>
    </row>
    <row r="34" spans="1:13" s="4" customFormat="1" ht="22.15" customHeight="1">
      <c r="A34" s="2" t="s">
        <v>196</v>
      </c>
      <c r="B34" s="20"/>
      <c r="C34" s="20"/>
      <c r="D34" s="20"/>
      <c r="E34" s="66"/>
      <c r="F34" s="20"/>
      <c r="G34" s="66"/>
      <c r="H34" s="20"/>
      <c r="I34" s="66"/>
      <c r="J34" s="66"/>
      <c r="K34" s="66"/>
      <c r="L34" s="20"/>
      <c r="M34" s="3"/>
    </row>
    <row r="35" spans="1:13" ht="22.15" customHeight="1">
      <c r="B35" s="4"/>
      <c r="C35" s="9"/>
      <c r="D35" s="9"/>
      <c r="E35" s="16"/>
      <c r="F35" s="20"/>
      <c r="G35" s="66"/>
      <c r="H35" s="3"/>
      <c r="I35" s="66"/>
      <c r="J35" s="66"/>
      <c r="K35" s="14" t="s">
        <v>61</v>
      </c>
      <c r="L35" s="3"/>
    </row>
    <row r="36" spans="1:13" s="21" customFormat="1" ht="22.15" customHeight="1">
      <c r="A36" s="2"/>
      <c r="B36" s="2"/>
      <c r="E36" s="85" t="s">
        <v>21</v>
      </c>
      <c r="F36" s="85"/>
      <c r="G36" s="85"/>
      <c r="I36" s="85" t="s">
        <v>29</v>
      </c>
      <c r="J36" s="85"/>
      <c r="K36" s="85"/>
      <c r="M36" s="73"/>
    </row>
    <row r="37" spans="1:13" ht="22.15" customHeight="1">
      <c r="B37" s="4"/>
      <c r="E37" s="74" t="s">
        <v>197</v>
      </c>
      <c r="F37" s="9"/>
      <c r="G37" s="16" t="s">
        <v>57</v>
      </c>
      <c r="I37" s="74" t="s">
        <v>197</v>
      </c>
      <c r="J37" s="74"/>
      <c r="K37" s="16" t="s">
        <v>57</v>
      </c>
      <c r="M37" s="3"/>
    </row>
    <row r="38" spans="1:13" ht="22.15" customHeight="1">
      <c r="B38" s="4"/>
      <c r="C38" s="55" t="s">
        <v>0</v>
      </c>
      <c r="E38" s="75" t="s">
        <v>165</v>
      </c>
      <c r="F38" s="11"/>
      <c r="G38" s="75" t="s">
        <v>152</v>
      </c>
      <c r="I38" s="75" t="s">
        <v>165</v>
      </c>
      <c r="J38" s="74"/>
      <c r="K38" s="75" t="s">
        <v>152</v>
      </c>
      <c r="M38" s="3"/>
    </row>
    <row r="39" spans="1:13" ht="22.15" customHeight="1">
      <c r="B39" s="4"/>
      <c r="C39" s="55"/>
      <c r="E39" s="16" t="s">
        <v>58</v>
      </c>
      <c r="F39" s="11"/>
      <c r="G39" s="16" t="s">
        <v>59</v>
      </c>
      <c r="I39" s="16" t="s">
        <v>58</v>
      </c>
      <c r="J39" s="16"/>
      <c r="K39" s="16" t="s">
        <v>59</v>
      </c>
      <c r="M39" s="3"/>
    </row>
    <row r="40" spans="1:13" ht="22.15" customHeight="1">
      <c r="B40" s="4"/>
      <c r="C40" s="9"/>
      <c r="E40" s="16" t="s">
        <v>60</v>
      </c>
      <c r="F40" s="11"/>
      <c r="G40" s="16"/>
      <c r="I40" s="16" t="s">
        <v>60</v>
      </c>
      <c r="J40" s="16"/>
      <c r="K40" s="16"/>
      <c r="L40" s="10"/>
      <c r="M40" s="3"/>
    </row>
    <row r="41" spans="1:13" ht="22.15" customHeight="1">
      <c r="A41" s="2" t="s">
        <v>37</v>
      </c>
      <c r="B41" s="2"/>
      <c r="E41" s="5"/>
      <c r="G41" s="5"/>
      <c r="I41" s="16"/>
      <c r="J41" s="16"/>
      <c r="K41" s="16"/>
      <c r="L41" s="9"/>
    </row>
    <row r="42" spans="1:13" ht="22.15" customHeight="1">
      <c r="A42" s="2" t="s">
        <v>5</v>
      </c>
      <c r="B42" s="2"/>
      <c r="E42" s="5"/>
      <c r="G42" s="5"/>
    </row>
    <row r="43" spans="1:13" ht="22.15" customHeight="1">
      <c r="A43" s="4" t="s">
        <v>129</v>
      </c>
      <c r="B43" s="4"/>
      <c r="C43" s="13">
        <v>7</v>
      </c>
      <c r="D43" s="13"/>
      <c r="E43" s="14">
        <v>34076</v>
      </c>
      <c r="F43" s="14"/>
      <c r="G43" s="14">
        <v>35336</v>
      </c>
      <c r="H43" s="14"/>
      <c r="I43" s="14">
        <v>34076</v>
      </c>
      <c r="J43" s="14"/>
      <c r="K43" s="14">
        <v>34336</v>
      </c>
      <c r="L43" s="14"/>
    </row>
    <row r="44" spans="1:13" ht="22.15" customHeight="1">
      <c r="A44" s="4" t="s">
        <v>169</v>
      </c>
      <c r="B44" s="4"/>
      <c r="C44" s="13"/>
      <c r="D44" s="13"/>
      <c r="E44" s="12">
        <v>976023</v>
      </c>
      <c r="F44" s="77"/>
      <c r="G44" s="12">
        <v>1021609</v>
      </c>
      <c r="H44" s="77"/>
      <c r="I44" s="12">
        <v>852158</v>
      </c>
      <c r="J44" s="77"/>
      <c r="K44" s="14">
        <v>899381</v>
      </c>
      <c r="L44" s="14"/>
    </row>
    <row r="45" spans="1:13" ht="22.15" customHeight="1">
      <c r="A45" s="4" t="s">
        <v>88</v>
      </c>
      <c r="B45" s="4"/>
      <c r="C45" s="13"/>
      <c r="D45" s="13"/>
      <c r="E45" s="14"/>
      <c r="F45" s="14"/>
      <c r="G45" s="14"/>
      <c r="H45" s="14"/>
      <c r="I45" s="14"/>
      <c r="J45" s="14"/>
      <c r="K45" s="14"/>
      <c r="L45" s="14"/>
    </row>
    <row r="46" spans="1:13" ht="22.15" customHeight="1">
      <c r="A46" s="4" t="s">
        <v>89</v>
      </c>
      <c r="B46" s="4"/>
      <c r="C46" s="13">
        <v>8</v>
      </c>
      <c r="D46" s="13"/>
      <c r="E46" s="14">
        <v>1391420</v>
      </c>
      <c r="F46" s="14"/>
      <c r="G46" s="14">
        <v>1565715</v>
      </c>
      <c r="H46" s="14"/>
      <c r="I46" s="14">
        <v>1391420</v>
      </c>
      <c r="J46" s="14"/>
      <c r="K46" s="14">
        <v>1565715</v>
      </c>
      <c r="L46" s="14"/>
    </row>
    <row r="47" spans="1:13" ht="22.15" customHeight="1">
      <c r="A47" s="4" t="s">
        <v>145</v>
      </c>
      <c r="B47" s="5"/>
      <c r="C47" s="13">
        <v>2</v>
      </c>
      <c r="D47" s="13"/>
      <c r="E47" s="14">
        <v>1746</v>
      </c>
      <c r="F47" s="14"/>
      <c r="G47" s="14">
        <v>1588</v>
      </c>
      <c r="H47" s="14"/>
      <c r="I47" s="14">
        <v>688</v>
      </c>
      <c r="J47" s="14"/>
      <c r="K47" s="14">
        <v>570</v>
      </c>
      <c r="L47" s="14"/>
    </row>
    <row r="48" spans="1:13" ht="22.15" customHeight="1">
      <c r="A48" s="4" t="s">
        <v>87</v>
      </c>
      <c r="B48" s="4"/>
      <c r="C48" s="13"/>
      <c r="D48" s="13"/>
      <c r="E48" s="14">
        <v>10378</v>
      </c>
      <c r="F48" s="14"/>
      <c r="G48" s="14">
        <v>10378</v>
      </c>
      <c r="H48" s="14"/>
      <c r="I48" s="14">
        <v>44000</v>
      </c>
      <c r="J48" s="14"/>
      <c r="K48" s="14">
        <v>40000</v>
      </c>
      <c r="L48" s="14"/>
    </row>
    <row r="49" spans="1:13" ht="22.15" customHeight="1">
      <c r="A49" s="4" t="s">
        <v>111</v>
      </c>
      <c r="B49" s="4"/>
      <c r="C49" s="13"/>
      <c r="D49" s="13"/>
      <c r="E49" s="14">
        <v>150537</v>
      </c>
      <c r="F49" s="14"/>
      <c r="G49" s="14">
        <v>162368</v>
      </c>
      <c r="H49" s="14"/>
      <c r="I49" s="14">
        <v>147915</v>
      </c>
      <c r="J49" s="14"/>
      <c r="K49" s="14">
        <v>160098</v>
      </c>
      <c r="L49" s="14"/>
    </row>
    <row r="50" spans="1:13" ht="22.15" customHeight="1">
      <c r="A50" s="4" t="s">
        <v>34</v>
      </c>
      <c r="B50" s="4"/>
      <c r="C50" s="13"/>
      <c r="D50" s="13"/>
      <c r="E50" s="12">
        <v>1769</v>
      </c>
      <c r="F50" s="77"/>
      <c r="G50" s="12">
        <v>1914</v>
      </c>
      <c r="H50" s="77"/>
      <c r="I50" s="12">
        <v>1698</v>
      </c>
      <c r="J50" s="77"/>
      <c r="K50" s="14">
        <v>1469</v>
      </c>
      <c r="L50" s="14"/>
    </row>
    <row r="51" spans="1:13" ht="22.15" customHeight="1">
      <c r="A51" s="2" t="s">
        <v>6</v>
      </c>
      <c r="B51" s="2"/>
      <c r="E51" s="23">
        <f>SUM(E43:E50)</f>
        <v>2565949</v>
      </c>
      <c r="F51" s="14"/>
      <c r="G51" s="23">
        <f>SUM(G43:G50)</f>
        <v>2798908</v>
      </c>
      <c r="H51" s="14"/>
      <c r="I51" s="23">
        <f>SUM(I43:I50)</f>
        <v>2471955</v>
      </c>
      <c r="J51" s="14"/>
      <c r="K51" s="23">
        <f>SUM(K43:K50)</f>
        <v>2701569</v>
      </c>
      <c r="L51" s="14"/>
    </row>
    <row r="52" spans="1:13" ht="22.15" customHeight="1">
      <c r="A52" s="2" t="s">
        <v>17</v>
      </c>
      <c r="B52" s="2"/>
      <c r="F52" s="78"/>
      <c r="H52" s="78"/>
      <c r="I52" s="14"/>
      <c r="J52" s="14"/>
      <c r="K52" s="14"/>
      <c r="L52" s="79"/>
    </row>
    <row r="53" spans="1:13" ht="22.15" customHeight="1">
      <c r="A53" s="4" t="s">
        <v>115</v>
      </c>
      <c r="B53" s="4"/>
      <c r="C53" s="13"/>
      <c r="D53" s="13"/>
      <c r="F53" s="77"/>
      <c r="H53" s="77"/>
      <c r="J53" s="77"/>
      <c r="L53" s="14"/>
    </row>
    <row r="54" spans="1:13" ht="22.15" customHeight="1">
      <c r="A54" s="5" t="s">
        <v>116</v>
      </c>
      <c r="B54" s="5"/>
      <c r="C54" s="13">
        <v>2</v>
      </c>
      <c r="D54" s="13"/>
      <c r="E54" s="12">
        <v>5290</v>
      </c>
      <c r="F54" s="14"/>
      <c r="G54" s="14">
        <v>3866</v>
      </c>
      <c r="H54" s="14"/>
      <c r="I54" s="12">
        <v>2322</v>
      </c>
      <c r="J54" s="14"/>
      <c r="K54" s="14">
        <v>2864</v>
      </c>
      <c r="L54" s="80"/>
    </row>
    <row r="55" spans="1:13" ht="22.15" customHeight="1">
      <c r="A55" s="5" t="s">
        <v>170</v>
      </c>
      <c r="B55" s="5"/>
      <c r="C55" s="13"/>
      <c r="D55" s="13"/>
      <c r="E55" s="14">
        <v>5582</v>
      </c>
      <c r="F55" s="14"/>
      <c r="G55" s="14">
        <v>5830</v>
      </c>
      <c r="H55" s="14"/>
      <c r="I55" s="14">
        <v>1575</v>
      </c>
      <c r="J55" s="14"/>
      <c r="K55" s="14">
        <v>2159</v>
      </c>
      <c r="L55" s="80"/>
    </row>
    <row r="56" spans="1:13" ht="22.15" customHeight="1">
      <c r="A56" s="5" t="s">
        <v>177</v>
      </c>
      <c r="B56" s="5"/>
      <c r="C56" s="13"/>
      <c r="D56" s="13"/>
      <c r="E56" s="14">
        <v>82499</v>
      </c>
      <c r="F56" s="14"/>
      <c r="G56" s="14">
        <v>77384</v>
      </c>
      <c r="H56" s="14"/>
      <c r="I56" s="14" t="s">
        <v>167</v>
      </c>
      <c r="J56" s="14"/>
      <c r="K56" s="14" t="s">
        <v>167</v>
      </c>
      <c r="L56" s="80"/>
    </row>
    <row r="57" spans="1:13" ht="22.15" customHeight="1">
      <c r="A57" s="5" t="s">
        <v>112</v>
      </c>
      <c r="B57" s="5"/>
      <c r="C57" s="81">
        <v>5.0999999999999996</v>
      </c>
      <c r="E57" s="14">
        <v>0</v>
      </c>
      <c r="F57" s="14"/>
      <c r="G57" s="14" t="s">
        <v>167</v>
      </c>
      <c r="H57" s="14"/>
      <c r="I57" s="14">
        <v>97231</v>
      </c>
      <c r="J57" s="14"/>
      <c r="K57" s="14">
        <v>92049</v>
      </c>
      <c r="L57" s="80"/>
    </row>
    <row r="58" spans="1:13" ht="22.15" customHeight="1">
      <c r="A58" s="2" t="s">
        <v>18</v>
      </c>
      <c r="B58" s="2"/>
      <c r="E58" s="23">
        <f>SUM(E53:E57)</f>
        <v>93371</v>
      </c>
      <c r="F58" s="14"/>
      <c r="G58" s="23">
        <f>SUM(G53:G57)</f>
        <v>87080</v>
      </c>
      <c r="I58" s="23">
        <f>SUM(I53:I57)</f>
        <v>101128</v>
      </c>
      <c r="J58" s="14"/>
      <c r="K58" s="23">
        <f>SUM(K53:K57)</f>
        <v>97072</v>
      </c>
      <c r="L58" s="14"/>
    </row>
    <row r="59" spans="1:13" ht="22.15" customHeight="1">
      <c r="A59" s="2" t="s">
        <v>19</v>
      </c>
      <c r="B59" s="2"/>
      <c r="E59" s="23">
        <f>E51+E58</f>
        <v>2659320</v>
      </c>
      <c r="F59" s="14"/>
      <c r="G59" s="23">
        <f>G51+G58</f>
        <v>2885988</v>
      </c>
      <c r="I59" s="23">
        <f>I51+I58</f>
        <v>2573083</v>
      </c>
      <c r="J59" s="14"/>
      <c r="K59" s="23">
        <f>K51+K58</f>
        <v>2798641</v>
      </c>
      <c r="L59" s="14"/>
    </row>
    <row r="60" spans="1:13" ht="22.15" customHeight="1">
      <c r="B60" s="4"/>
      <c r="E60" s="5"/>
      <c r="G60" s="5"/>
    </row>
    <row r="61" spans="1:13" ht="22.15" customHeight="1">
      <c r="A61" s="4" t="s">
        <v>4</v>
      </c>
      <c r="B61" s="4"/>
      <c r="E61" s="5"/>
      <c r="G61" s="5"/>
    </row>
    <row r="62" spans="1:13" ht="22.15" customHeight="1">
      <c r="A62" s="1" t="s">
        <v>99</v>
      </c>
      <c r="B62" s="1"/>
      <c r="C62" s="72"/>
      <c r="D62" s="72"/>
      <c r="E62" s="72"/>
      <c r="F62" s="72"/>
      <c r="G62" s="72"/>
      <c r="H62" s="72"/>
      <c r="I62" s="66"/>
      <c r="J62" s="66"/>
      <c r="K62" s="66"/>
      <c r="L62" s="72"/>
      <c r="M62" s="3"/>
    </row>
    <row r="63" spans="1:13" s="4" customFormat="1" ht="22.15" customHeight="1">
      <c r="A63" s="2" t="s">
        <v>155</v>
      </c>
      <c r="B63" s="2"/>
      <c r="C63" s="20"/>
      <c r="D63" s="20"/>
      <c r="E63" s="20"/>
      <c r="F63" s="20"/>
      <c r="G63" s="20"/>
      <c r="H63" s="20"/>
      <c r="I63" s="66"/>
      <c r="J63" s="66"/>
      <c r="K63" s="66"/>
      <c r="L63" s="20"/>
      <c r="M63" s="3"/>
    </row>
    <row r="64" spans="1:13" s="4" customFormat="1" ht="22.15" customHeight="1">
      <c r="A64" s="2" t="s">
        <v>196</v>
      </c>
      <c r="B64" s="20"/>
      <c r="C64" s="20"/>
      <c r="D64" s="20"/>
      <c r="E64" s="66"/>
      <c r="F64" s="20"/>
      <c r="G64" s="66"/>
      <c r="H64" s="20"/>
      <c r="I64" s="66"/>
      <c r="J64" s="66"/>
      <c r="K64" s="66"/>
      <c r="L64" s="20"/>
      <c r="M64" s="3"/>
    </row>
    <row r="65" spans="1:13" ht="22.15" customHeight="1">
      <c r="B65" s="4"/>
      <c r="C65" s="9"/>
      <c r="D65" s="9"/>
      <c r="E65" s="16"/>
      <c r="F65" s="20"/>
      <c r="G65" s="66"/>
      <c r="H65" s="3"/>
      <c r="I65" s="66"/>
      <c r="J65" s="66"/>
      <c r="K65" s="14" t="s">
        <v>61</v>
      </c>
      <c r="L65" s="3"/>
    </row>
    <row r="66" spans="1:13" s="21" customFormat="1" ht="22.15" customHeight="1">
      <c r="A66" s="2"/>
      <c r="B66" s="2"/>
      <c r="E66" s="85" t="s">
        <v>21</v>
      </c>
      <c r="F66" s="85"/>
      <c r="G66" s="85"/>
      <c r="I66" s="85" t="s">
        <v>29</v>
      </c>
      <c r="J66" s="85"/>
      <c r="K66" s="85"/>
      <c r="M66" s="73"/>
    </row>
    <row r="67" spans="1:13" ht="22.15" customHeight="1">
      <c r="B67" s="4"/>
      <c r="E67" s="74" t="s">
        <v>197</v>
      </c>
      <c r="F67" s="9"/>
      <c r="G67" s="16" t="s">
        <v>57</v>
      </c>
      <c r="I67" s="74" t="s">
        <v>197</v>
      </c>
      <c r="J67" s="74"/>
      <c r="K67" s="16" t="s">
        <v>57</v>
      </c>
      <c r="M67" s="3"/>
    </row>
    <row r="68" spans="1:13" ht="22.15" customHeight="1">
      <c r="B68" s="4"/>
      <c r="C68" s="55" t="s">
        <v>0</v>
      </c>
      <c r="E68" s="75" t="s">
        <v>165</v>
      </c>
      <c r="F68" s="11"/>
      <c r="G68" s="75" t="s">
        <v>152</v>
      </c>
      <c r="I68" s="75" t="s">
        <v>165</v>
      </c>
      <c r="J68" s="74"/>
      <c r="K68" s="75" t="s">
        <v>152</v>
      </c>
      <c r="M68" s="3"/>
    </row>
    <row r="69" spans="1:13" ht="22.15" customHeight="1">
      <c r="B69" s="4"/>
      <c r="C69" s="55"/>
      <c r="E69" s="16" t="s">
        <v>58</v>
      </c>
      <c r="F69" s="11"/>
      <c r="G69" s="16" t="s">
        <v>59</v>
      </c>
      <c r="I69" s="16" t="s">
        <v>58</v>
      </c>
      <c r="J69" s="16"/>
      <c r="K69" s="16" t="s">
        <v>59</v>
      </c>
      <c r="M69" s="3"/>
    </row>
    <row r="70" spans="1:13" ht="22.15" customHeight="1">
      <c r="B70" s="4"/>
      <c r="C70" s="9"/>
      <c r="E70" s="16" t="s">
        <v>60</v>
      </c>
      <c r="F70" s="11"/>
      <c r="G70" s="16"/>
      <c r="I70" s="16" t="s">
        <v>60</v>
      </c>
      <c r="J70" s="16"/>
      <c r="K70" s="16"/>
      <c r="L70" s="10"/>
      <c r="M70" s="3"/>
    </row>
    <row r="71" spans="1:13" ht="22.15" customHeight="1">
      <c r="A71" s="2" t="s">
        <v>81</v>
      </c>
      <c r="B71" s="2"/>
      <c r="E71" s="5"/>
      <c r="G71" s="5"/>
      <c r="I71" s="16"/>
      <c r="J71" s="16"/>
      <c r="K71" s="16"/>
      <c r="L71" s="9"/>
    </row>
    <row r="72" spans="1:13" ht="22.15" customHeight="1">
      <c r="A72" s="2" t="s">
        <v>7</v>
      </c>
      <c r="B72" s="2"/>
      <c r="E72" s="5"/>
      <c r="G72" s="5"/>
      <c r="L72" s="12"/>
    </row>
    <row r="73" spans="1:13" ht="22.15" customHeight="1">
      <c r="A73" s="4" t="s">
        <v>35</v>
      </c>
      <c r="B73" s="4"/>
      <c r="C73" s="13">
        <v>9</v>
      </c>
      <c r="E73" s="5"/>
      <c r="G73" s="5"/>
      <c r="H73" s="13"/>
      <c r="L73" s="12"/>
    </row>
    <row r="74" spans="1:13" ht="21.75" customHeight="1">
      <c r="A74" s="4" t="s">
        <v>70</v>
      </c>
      <c r="B74" s="4"/>
      <c r="C74" s="13"/>
      <c r="D74" s="13"/>
      <c r="E74" s="13"/>
      <c r="F74" s="13"/>
      <c r="G74" s="13"/>
      <c r="L74" s="12"/>
    </row>
    <row r="75" spans="1:13" ht="21.75" customHeight="1">
      <c r="A75" s="4" t="s">
        <v>171</v>
      </c>
      <c r="B75" s="4"/>
      <c r="C75" s="13"/>
      <c r="D75" s="13"/>
      <c r="E75" s="13"/>
      <c r="F75" s="13"/>
      <c r="G75" s="13"/>
      <c r="L75" s="12"/>
    </row>
    <row r="76" spans="1:13" ht="21.75" customHeight="1">
      <c r="A76" s="4" t="s">
        <v>191</v>
      </c>
      <c r="B76" s="4"/>
      <c r="C76" s="13"/>
      <c r="D76" s="13"/>
      <c r="E76" s="13"/>
      <c r="F76" s="13"/>
      <c r="G76" s="13"/>
      <c r="L76" s="12"/>
    </row>
    <row r="77" spans="1:13" ht="22.15" customHeight="1" thickBot="1">
      <c r="A77" s="4" t="s">
        <v>192</v>
      </c>
      <c r="B77" s="4"/>
      <c r="C77" s="13"/>
      <c r="E77" s="24">
        <v>3451637</v>
      </c>
      <c r="F77" s="14"/>
      <c r="G77" s="24">
        <v>3820908</v>
      </c>
      <c r="I77" s="24">
        <v>3451637</v>
      </c>
      <c r="J77" s="14"/>
      <c r="K77" s="24">
        <v>3820908</v>
      </c>
      <c r="L77" s="14"/>
    </row>
    <row r="78" spans="1:13" ht="22.15" customHeight="1" thickTop="1">
      <c r="A78" s="4" t="s">
        <v>135</v>
      </c>
      <c r="B78" s="4"/>
      <c r="C78" s="13"/>
      <c r="D78" s="13"/>
      <c r="E78" s="13"/>
      <c r="F78" s="13"/>
      <c r="G78" s="13"/>
      <c r="L78" s="12"/>
    </row>
    <row r="79" spans="1:13" ht="22.15" customHeight="1">
      <c r="A79" s="4" t="s">
        <v>171</v>
      </c>
      <c r="B79" s="4"/>
      <c r="E79" s="14">
        <f>Consolidated!E22</f>
        <v>3451637</v>
      </c>
      <c r="F79" s="14"/>
      <c r="G79" s="14">
        <f>Consolidated!E19</f>
        <v>3451637</v>
      </c>
      <c r="H79" s="14"/>
      <c r="I79" s="14">
        <f>Separated!E20</f>
        <v>3451637</v>
      </c>
      <c r="K79" s="14">
        <f>Separated!E17</f>
        <v>3451637</v>
      </c>
      <c r="L79" s="14"/>
    </row>
    <row r="80" spans="1:13" ht="22.15" customHeight="1">
      <c r="A80" s="4" t="s">
        <v>110</v>
      </c>
      <c r="B80" s="4"/>
      <c r="C80" s="13"/>
      <c r="E80" s="14">
        <f>Consolidated!G22</f>
        <v>2450783</v>
      </c>
      <c r="F80" s="14"/>
      <c r="G80" s="14">
        <f>Consolidated!G19</f>
        <v>2450783</v>
      </c>
      <c r="H80" s="14"/>
      <c r="I80" s="14">
        <f>Separated!G20</f>
        <v>2450783</v>
      </c>
      <c r="K80" s="14">
        <f>Separated!G17</f>
        <v>2450783</v>
      </c>
      <c r="L80" s="14"/>
    </row>
    <row r="81" spans="1:12" ht="22.15" customHeight="1">
      <c r="A81" s="4" t="s">
        <v>122</v>
      </c>
      <c r="B81" s="4"/>
      <c r="E81" s="14">
        <f>Consolidated!I22</f>
        <v>-206</v>
      </c>
      <c r="F81" s="14"/>
      <c r="G81" s="14">
        <f>Consolidated!I19</f>
        <v>-206</v>
      </c>
      <c r="H81" s="14"/>
      <c r="I81" s="14">
        <f>Separated!I20</f>
        <v>-206</v>
      </c>
      <c r="K81" s="14">
        <f>Separated!I17</f>
        <v>-206</v>
      </c>
      <c r="L81" s="14"/>
    </row>
    <row r="82" spans="1:12" ht="22.15" customHeight="1">
      <c r="A82" s="4" t="s">
        <v>24</v>
      </c>
      <c r="B82" s="4"/>
      <c r="F82" s="12"/>
      <c r="H82" s="12"/>
      <c r="K82" s="14"/>
      <c r="L82" s="14"/>
    </row>
    <row r="83" spans="1:12" ht="22.15" customHeight="1">
      <c r="A83" s="4" t="s">
        <v>36</v>
      </c>
      <c r="B83" s="4"/>
      <c r="C83" s="13"/>
      <c r="D83" s="13"/>
      <c r="E83" s="14">
        <f>Consolidated!K22</f>
        <v>44400</v>
      </c>
      <c r="F83" s="14"/>
      <c r="G83" s="14">
        <f>Consolidated!K19</f>
        <v>44400</v>
      </c>
      <c r="H83" s="14"/>
      <c r="I83" s="14">
        <f>Separated!K20</f>
        <v>44400</v>
      </c>
      <c r="K83" s="14">
        <f>Separated!K17</f>
        <v>44400</v>
      </c>
      <c r="L83" s="14"/>
    </row>
    <row r="84" spans="1:12" ht="22.15" customHeight="1">
      <c r="A84" s="4" t="s">
        <v>101</v>
      </c>
      <c r="B84" s="4"/>
      <c r="E84" s="18">
        <f>Consolidated!M22</f>
        <v>-5568151</v>
      </c>
      <c r="F84" s="14"/>
      <c r="G84" s="18">
        <f>Consolidated!M19</f>
        <v>-5618716</v>
      </c>
      <c r="H84" s="14"/>
      <c r="I84" s="18">
        <f>Separated!M20</f>
        <v>-5568151</v>
      </c>
      <c r="K84" s="18">
        <f>Separated!M17</f>
        <v>-5618716</v>
      </c>
      <c r="L84" s="14"/>
    </row>
    <row r="85" spans="1:12" ht="22.15" customHeight="1">
      <c r="A85" s="4" t="s">
        <v>26</v>
      </c>
      <c r="B85" s="4"/>
      <c r="E85" s="14">
        <f>SUM(E79:E84)</f>
        <v>378463</v>
      </c>
      <c r="F85" s="14"/>
      <c r="G85" s="14">
        <f>SUM(G79:G84)</f>
        <v>327898</v>
      </c>
      <c r="H85" s="14"/>
      <c r="I85" s="14">
        <f>SUM(I79:I84)</f>
        <v>378463</v>
      </c>
      <c r="K85" s="14">
        <f>SUM(K79:K84)</f>
        <v>327898</v>
      </c>
      <c r="L85" s="14"/>
    </row>
    <row r="86" spans="1:12" ht="22.15" customHeight="1">
      <c r="A86" s="4" t="s">
        <v>84</v>
      </c>
      <c r="B86" s="4"/>
      <c r="E86" s="18">
        <f>Consolidated!Q22</f>
        <v>-21033</v>
      </c>
      <c r="F86" s="14"/>
      <c r="G86" s="18">
        <f>Consolidated!Q19</f>
        <v>-21036</v>
      </c>
      <c r="H86" s="14"/>
      <c r="I86" s="18">
        <v>0</v>
      </c>
      <c r="K86" s="67">
        <v>0</v>
      </c>
      <c r="L86" s="14"/>
    </row>
    <row r="87" spans="1:12" ht="22.15" customHeight="1">
      <c r="A87" s="2" t="s">
        <v>158</v>
      </c>
      <c r="B87" s="2"/>
      <c r="E87" s="18">
        <f>SUM(E85:E86)</f>
        <v>357430</v>
      </c>
      <c r="F87" s="14"/>
      <c r="G87" s="18">
        <f>SUM(G85:G86)</f>
        <v>306862</v>
      </c>
      <c r="H87" s="12"/>
      <c r="I87" s="18">
        <f>SUM(I85:I86)</f>
        <v>378463</v>
      </c>
      <c r="J87" s="14"/>
      <c r="K87" s="18">
        <f>SUM(K85:K86)</f>
        <v>327898</v>
      </c>
      <c r="L87" s="14"/>
    </row>
    <row r="88" spans="1:12" ht="22.15" customHeight="1" thickBot="1">
      <c r="A88" s="2" t="s">
        <v>8</v>
      </c>
      <c r="B88" s="2"/>
      <c r="E88" s="24">
        <f>SUM(E59,E87)</f>
        <v>3016750</v>
      </c>
      <c r="F88" s="14"/>
      <c r="G88" s="24">
        <f>SUM(G59,G87)</f>
        <v>3192850</v>
      </c>
      <c r="H88" s="12"/>
      <c r="I88" s="24">
        <f>SUM(I59,I87)</f>
        <v>2951546</v>
      </c>
      <c r="J88" s="14"/>
      <c r="K88" s="24">
        <f>SUM(K59,K87)</f>
        <v>3126539</v>
      </c>
      <c r="L88" s="14"/>
    </row>
    <row r="89" spans="1:12" ht="22.15" customHeight="1" thickTop="1">
      <c r="A89" s="5"/>
      <c r="B89" s="13"/>
      <c r="C89" s="13"/>
      <c r="D89" s="13"/>
      <c r="E89" s="12">
        <f>E88-E29</f>
        <v>0</v>
      </c>
      <c r="F89" s="12"/>
      <c r="G89" s="12">
        <f>G88-G29</f>
        <v>0</v>
      </c>
      <c r="H89" s="12"/>
      <c r="I89" s="12">
        <f>I88-I29</f>
        <v>0</v>
      </c>
      <c r="K89" s="12">
        <f>K88-K29</f>
        <v>0</v>
      </c>
    </row>
    <row r="90" spans="1:12" ht="22.15" customHeight="1">
      <c r="A90" s="4" t="s">
        <v>4</v>
      </c>
    </row>
    <row r="92" spans="1:12" ht="22.15" customHeight="1">
      <c r="A92" s="82"/>
      <c r="B92" s="4"/>
      <c r="C92" s="4"/>
      <c r="D92" s="4"/>
      <c r="E92" s="53"/>
      <c r="F92" s="9"/>
    </row>
    <row r="93" spans="1:12" ht="22.15" customHeight="1">
      <c r="B93" s="4"/>
      <c r="C93" s="4"/>
      <c r="D93" s="4"/>
      <c r="E93" s="53"/>
      <c r="F93" s="9"/>
    </row>
    <row r="94" spans="1:12" ht="22.15" customHeight="1">
      <c r="B94" s="4" t="s">
        <v>9</v>
      </c>
      <c r="D94" s="4"/>
      <c r="E94" s="53"/>
    </row>
    <row r="95" spans="1:12" ht="22.15" customHeight="1">
      <c r="A95" s="82"/>
      <c r="B95" s="4"/>
      <c r="C95" s="4"/>
      <c r="D95" s="4"/>
      <c r="E95" s="53"/>
      <c r="F95" s="9"/>
    </row>
    <row r="96" spans="1:12" ht="22.15" customHeight="1">
      <c r="F96" s="12"/>
      <c r="H96" s="12"/>
    </row>
  </sheetData>
  <mergeCells count="6">
    <mergeCell ref="I5:K5"/>
    <mergeCell ref="I36:K36"/>
    <mergeCell ref="I66:K66"/>
    <mergeCell ref="E5:G5"/>
    <mergeCell ref="E36:G36"/>
    <mergeCell ref="E66:G66"/>
  </mergeCells>
  <printOptions horizontalCentered="1" gridLinesSet="0"/>
  <pageMargins left="0.78740157480314998" right="0.196850393700787" top="0.78740157480314998" bottom="0" header="0.196850393700787" footer="0.196850393700787"/>
  <pageSetup paperSize="9" scale="80" orientation="portrait" blackAndWhite="1" cellComments="asDisplayed" r:id="rId1"/>
  <rowBreaks count="2" manualBreakCount="2">
    <brk id="31" max="16383" man="1"/>
    <brk id="61" max="16383" man="1"/>
  </rowBreaks>
  <ignoredErrors>
    <ignoredError sqref="E7:K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4"/>
  <sheetViews>
    <sheetView showGridLines="0" view="pageBreakPreview" topLeftCell="A85" zoomScale="85" zoomScaleNormal="115" zoomScaleSheetLayoutView="85" workbookViewId="0">
      <selection activeCell="L108" sqref="L108"/>
    </sheetView>
  </sheetViews>
  <sheetFormatPr defaultColWidth="7" defaultRowHeight="22.15" customHeight="1"/>
  <cols>
    <col min="1" max="1" width="35.7109375" style="4" customWidth="1"/>
    <col min="2" max="2" width="11.7109375" style="9" customWidth="1"/>
    <col min="3" max="3" width="0.7109375" style="9" customWidth="1"/>
    <col min="4" max="4" width="7.7109375" style="5" customWidth="1"/>
    <col min="5" max="5" width="0.7109375" style="5" customWidth="1"/>
    <col min="6" max="6" width="12.7109375" style="12" customWidth="1"/>
    <col min="7" max="7" width="0.7109375" style="5" customWidth="1"/>
    <col min="8" max="8" width="12.7109375" style="12" customWidth="1"/>
    <col min="9" max="9" width="0.7109375" style="5" customWidth="1"/>
    <col min="10" max="10" width="12.7109375" style="12" customWidth="1"/>
    <col min="11" max="11" width="0.7109375" style="5" customWidth="1"/>
    <col min="12" max="12" width="12.7109375" style="12" customWidth="1"/>
    <col min="13" max="13" width="9.28515625" style="5" bestFit="1" customWidth="1"/>
    <col min="14" max="16" width="7" style="5"/>
    <col min="17" max="17" width="9.28515625" style="5" bestFit="1" customWidth="1"/>
    <col min="18" max="254" width="7" style="5"/>
    <col min="255" max="255" width="35.7109375" style="5" customWidth="1"/>
    <col min="256" max="256" width="11.7109375" style="5" customWidth="1"/>
    <col min="257" max="257" width="0.7109375" style="5" customWidth="1"/>
    <col min="258" max="258" width="7.7109375" style="5" customWidth="1"/>
    <col min="259" max="259" width="0.7109375" style="5" customWidth="1"/>
    <col min="260" max="260" width="12.7109375" style="5" customWidth="1"/>
    <col min="261" max="261" width="0.7109375" style="5" customWidth="1"/>
    <col min="262" max="262" width="12.7109375" style="5" customWidth="1"/>
    <col min="263" max="263" width="0.7109375" style="5" customWidth="1"/>
    <col min="264" max="264" width="12.7109375" style="5" customWidth="1"/>
    <col min="265" max="265" width="0.7109375" style="5" customWidth="1"/>
    <col min="266" max="266" width="12.7109375" style="5" customWidth="1"/>
    <col min="267" max="267" width="0.7109375" style="5" customWidth="1"/>
    <col min="268" max="268" width="7.42578125" style="5" bestFit="1" customWidth="1"/>
    <col min="269" max="269" width="9.28515625" style="5" bestFit="1" customWidth="1"/>
    <col min="270" max="272" width="7" style="5"/>
    <col min="273" max="273" width="9.28515625" style="5" bestFit="1" customWidth="1"/>
    <col min="274" max="510" width="7" style="5"/>
    <col min="511" max="511" width="35.7109375" style="5" customWidth="1"/>
    <col min="512" max="512" width="11.7109375" style="5" customWidth="1"/>
    <col min="513" max="513" width="0.7109375" style="5" customWidth="1"/>
    <col min="514" max="514" width="7.7109375" style="5" customWidth="1"/>
    <col min="515" max="515" width="0.7109375" style="5" customWidth="1"/>
    <col min="516" max="516" width="12.7109375" style="5" customWidth="1"/>
    <col min="517" max="517" width="0.7109375" style="5" customWidth="1"/>
    <col min="518" max="518" width="12.7109375" style="5" customWidth="1"/>
    <col min="519" max="519" width="0.7109375" style="5" customWidth="1"/>
    <col min="520" max="520" width="12.7109375" style="5" customWidth="1"/>
    <col min="521" max="521" width="0.7109375" style="5" customWidth="1"/>
    <col min="522" max="522" width="12.7109375" style="5" customWidth="1"/>
    <col min="523" max="523" width="0.7109375" style="5" customWidth="1"/>
    <col min="524" max="524" width="7.42578125" style="5" bestFit="1" customWidth="1"/>
    <col min="525" max="525" width="9.28515625" style="5" bestFit="1" customWidth="1"/>
    <col min="526" max="528" width="7" style="5"/>
    <col min="529" max="529" width="9.28515625" style="5" bestFit="1" customWidth="1"/>
    <col min="530" max="766" width="7" style="5"/>
    <col min="767" max="767" width="35.7109375" style="5" customWidth="1"/>
    <col min="768" max="768" width="11.7109375" style="5" customWidth="1"/>
    <col min="769" max="769" width="0.7109375" style="5" customWidth="1"/>
    <col min="770" max="770" width="7.7109375" style="5" customWidth="1"/>
    <col min="771" max="771" width="0.7109375" style="5" customWidth="1"/>
    <col min="772" max="772" width="12.7109375" style="5" customWidth="1"/>
    <col min="773" max="773" width="0.7109375" style="5" customWidth="1"/>
    <col min="774" max="774" width="12.7109375" style="5" customWidth="1"/>
    <col min="775" max="775" width="0.7109375" style="5" customWidth="1"/>
    <col min="776" max="776" width="12.7109375" style="5" customWidth="1"/>
    <col min="777" max="777" width="0.7109375" style="5" customWidth="1"/>
    <col min="778" max="778" width="12.7109375" style="5" customWidth="1"/>
    <col min="779" max="779" width="0.7109375" style="5" customWidth="1"/>
    <col min="780" max="780" width="7.42578125" style="5" bestFit="1" customWidth="1"/>
    <col min="781" max="781" width="9.28515625" style="5" bestFit="1" customWidth="1"/>
    <col min="782" max="784" width="7" style="5"/>
    <col min="785" max="785" width="9.28515625" style="5" bestFit="1" customWidth="1"/>
    <col min="786" max="1022" width="7" style="5"/>
    <col min="1023" max="1023" width="35.7109375" style="5" customWidth="1"/>
    <col min="1024" max="1024" width="11.7109375" style="5" customWidth="1"/>
    <col min="1025" max="1025" width="0.7109375" style="5" customWidth="1"/>
    <col min="1026" max="1026" width="7.7109375" style="5" customWidth="1"/>
    <col min="1027" max="1027" width="0.7109375" style="5" customWidth="1"/>
    <col min="1028" max="1028" width="12.7109375" style="5" customWidth="1"/>
    <col min="1029" max="1029" width="0.7109375" style="5" customWidth="1"/>
    <col min="1030" max="1030" width="12.7109375" style="5" customWidth="1"/>
    <col min="1031" max="1031" width="0.7109375" style="5" customWidth="1"/>
    <col min="1032" max="1032" width="12.7109375" style="5" customWidth="1"/>
    <col min="1033" max="1033" width="0.7109375" style="5" customWidth="1"/>
    <col min="1034" max="1034" width="12.7109375" style="5" customWidth="1"/>
    <col min="1035" max="1035" width="0.7109375" style="5" customWidth="1"/>
    <col min="1036" max="1036" width="7.42578125" style="5" bestFit="1" customWidth="1"/>
    <col min="1037" max="1037" width="9.28515625" style="5" bestFit="1" customWidth="1"/>
    <col min="1038" max="1040" width="7" style="5"/>
    <col min="1041" max="1041" width="9.28515625" style="5" bestFit="1" customWidth="1"/>
    <col min="1042" max="1278" width="7" style="5"/>
    <col min="1279" max="1279" width="35.7109375" style="5" customWidth="1"/>
    <col min="1280" max="1280" width="11.7109375" style="5" customWidth="1"/>
    <col min="1281" max="1281" width="0.7109375" style="5" customWidth="1"/>
    <col min="1282" max="1282" width="7.7109375" style="5" customWidth="1"/>
    <col min="1283" max="1283" width="0.7109375" style="5" customWidth="1"/>
    <col min="1284" max="1284" width="12.7109375" style="5" customWidth="1"/>
    <col min="1285" max="1285" width="0.7109375" style="5" customWidth="1"/>
    <col min="1286" max="1286" width="12.7109375" style="5" customWidth="1"/>
    <col min="1287" max="1287" width="0.7109375" style="5" customWidth="1"/>
    <col min="1288" max="1288" width="12.7109375" style="5" customWidth="1"/>
    <col min="1289" max="1289" width="0.7109375" style="5" customWidth="1"/>
    <col min="1290" max="1290" width="12.7109375" style="5" customWidth="1"/>
    <col min="1291" max="1291" width="0.7109375" style="5" customWidth="1"/>
    <col min="1292" max="1292" width="7.42578125" style="5" bestFit="1" customWidth="1"/>
    <col min="1293" max="1293" width="9.28515625" style="5" bestFit="1" customWidth="1"/>
    <col min="1294" max="1296" width="7" style="5"/>
    <col min="1297" max="1297" width="9.28515625" style="5" bestFit="1" customWidth="1"/>
    <col min="1298" max="1534" width="7" style="5"/>
    <col min="1535" max="1535" width="35.7109375" style="5" customWidth="1"/>
    <col min="1536" max="1536" width="11.7109375" style="5" customWidth="1"/>
    <col min="1537" max="1537" width="0.7109375" style="5" customWidth="1"/>
    <col min="1538" max="1538" width="7.7109375" style="5" customWidth="1"/>
    <col min="1539" max="1539" width="0.7109375" style="5" customWidth="1"/>
    <col min="1540" max="1540" width="12.7109375" style="5" customWidth="1"/>
    <col min="1541" max="1541" width="0.7109375" style="5" customWidth="1"/>
    <col min="1542" max="1542" width="12.7109375" style="5" customWidth="1"/>
    <col min="1543" max="1543" width="0.7109375" style="5" customWidth="1"/>
    <col min="1544" max="1544" width="12.7109375" style="5" customWidth="1"/>
    <col min="1545" max="1545" width="0.7109375" style="5" customWidth="1"/>
    <col min="1546" max="1546" width="12.7109375" style="5" customWidth="1"/>
    <col min="1547" max="1547" width="0.7109375" style="5" customWidth="1"/>
    <col min="1548" max="1548" width="7.42578125" style="5" bestFit="1" customWidth="1"/>
    <col min="1549" max="1549" width="9.28515625" style="5" bestFit="1" customWidth="1"/>
    <col min="1550" max="1552" width="7" style="5"/>
    <col min="1553" max="1553" width="9.28515625" style="5" bestFit="1" customWidth="1"/>
    <col min="1554" max="1790" width="7" style="5"/>
    <col min="1791" max="1791" width="35.7109375" style="5" customWidth="1"/>
    <col min="1792" max="1792" width="11.7109375" style="5" customWidth="1"/>
    <col min="1793" max="1793" width="0.7109375" style="5" customWidth="1"/>
    <col min="1794" max="1794" width="7.7109375" style="5" customWidth="1"/>
    <col min="1795" max="1795" width="0.7109375" style="5" customWidth="1"/>
    <col min="1796" max="1796" width="12.7109375" style="5" customWidth="1"/>
    <col min="1797" max="1797" width="0.7109375" style="5" customWidth="1"/>
    <col min="1798" max="1798" width="12.7109375" style="5" customWidth="1"/>
    <col min="1799" max="1799" width="0.7109375" style="5" customWidth="1"/>
    <col min="1800" max="1800" width="12.7109375" style="5" customWidth="1"/>
    <col min="1801" max="1801" width="0.7109375" style="5" customWidth="1"/>
    <col min="1802" max="1802" width="12.7109375" style="5" customWidth="1"/>
    <col min="1803" max="1803" width="0.7109375" style="5" customWidth="1"/>
    <col min="1804" max="1804" width="7.42578125" style="5" bestFit="1" customWidth="1"/>
    <col min="1805" max="1805" width="9.28515625" style="5" bestFit="1" customWidth="1"/>
    <col min="1806" max="1808" width="7" style="5"/>
    <col min="1809" max="1809" width="9.28515625" style="5" bestFit="1" customWidth="1"/>
    <col min="1810" max="2046" width="7" style="5"/>
    <col min="2047" max="2047" width="35.7109375" style="5" customWidth="1"/>
    <col min="2048" max="2048" width="11.7109375" style="5" customWidth="1"/>
    <col min="2049" max="2049" width="0.7109375" style="5" customWidth="1"/>
    <col min="2050" max="2050" width="7.7109375" style="5" customWidth="1"/>
    <col min="2051" max="2051" width="0.7109375" style="5" customWidth="1"/>
    <col min="2052" max="2052" width="12.7109375" style="5" customWidth="1"/>
    <col min="2053" max="2053" width="0.7109375" style="5" customWidth="1"/>
    <col min="2054" max="2054" width="12.7109375" style="5" customWidth="1"/>
    <col min="2055" max="2055" width="0.7109375" style="5" customWidth="1"/>
    <col min="2056" max="2056" width="12.7109375" style="5" customWidth="1"/>
    <col min="2057" max="2057" width="0.7109375" style="5" customWidth="1"/>
    <col min="2058" max="2058" width="12.7109375" style="5" customWidth="1"/>
    <col min="2059" max="2059" width="0.7109375" style="5" customWidth="1"/>
    <col min="2060" max="2060" width="7.42578125" style="5" bestFit="1" customWidth="1"/>
    <col min="2061" max="2061" width="9.28515625" style="5" bestFit="1" customWidth="1"/>
    <col min="2062" max="2064" width="7" style="5"/>
    <col min="2065" max="2065" width="9.28515625" style="5" bestFit="1" customWidth="1"/>
    <col min="2066" max="2302" width="7" style="5"/>
    <col min="2303" max="2303" width="35.7109375" style="5" customWidth="1"/>
    <col min="2304" max="2304" width="11.7109375" style="5" customWidth="1"/>
    <col min="2305" max="2305" width="0.7109375" style="5" customWidth="1"/>
    <col min="2306" max="2306" width="7.7109375" style="5" customWidth="1"/>
    <col min="2307" max="2307" width="0.7109375" style="5" customWidth="1"/>
    <col min="2308" max="2308" width="12.7109375" style="5" customWidth="1"/>
    <col min="2309" max="2309" width="0.7109375" style="5" customWidth="1"/>
    <col min="2310" max="2310" width="12.7109375" style="5" customWidth="1"/>
    <col min="2311" max="2311" width="0.7109375" style="5" customWidth="1"/>
    <col min="2312" max="2312" width="12.7109375" style="5" customWidth="1"/>
    <col min="2313" max="2313" width="0.7109375" style="5" customWidth="1"/>
    <col min="2314" max="2314" width="12.7109375" style="5" customWidth="1"/>
    <col min="2315" max="2315" width="0.7109375" style="5" customWidth="1"/>
    <col min="2316" max="2316" width="7.42578125" style="5" bestFit="1" customWidth="1"/>
    <col min="2317" max="2317" width="9.28515625" style="5" bestFit="1" customWidth="1"/>
    <col min="2318" max="2320" width="7" style="5"/>
    <col min="2321" max="2321" width="9.28515625" style="5" bestFit="1" customWidth="1"/>
    <col min="2322" max="2558" width="7" style="5"/>
    <col min="2559" max="2559" width="35.7109375" style="5" customWidth="1"/>
    <col min="2560" max="2560" width="11.7109375" style="5" customWidth="1"/>
    <col min="2561" max="2561" width="0.7109375" style="5" customWidth="1"/>
    <col min="2562" max="2562" width="7.7109375" style="5" customWidth="1"/>
    <col min="2563" max="2563" width="0.7109375" style="5" customWidth="1"/>
    <col min="2564" max="2564" width="12.7109375" style="5" customWidth="1"/>
    <col min="2565" max="2565" width="0.7109375" style="5" customWidth="1"/>
    <col min="2566" max="2566" width="12.7109375" style="5" customWidth="1"/>
    <col min="2567" max="2567" width="0.7109375" style="5" customWidth="1"/>
    <col min="2568" max="2568" width="12.7109375" style="5" customWidth="1"/>
    <col min="2569" max="2569" width="0.7109375" style="5" customWidth="1"/>
    <col min="2570" max="2570" width="12.7109375" style="5" customWidth="1"/>
    <col min="2571" max="2571" width="0.7109375" style="5" customWidth="1"/>
    <col min="2572" max="2572" width="7.42578125" style="5" bestFit="1" customWidth="1"/>
    <col min="2573" max="2573" width="9.28515625" style="5" bestFit="1" customWidth="1"/>
    <col min="2574" max="2576" width="7" style="5"/>
    <col min="2577" max="2577" width="9.28515625" style="5" bestFit="1" customWidth="1"/>
    <col min="2578" max="2814" width="7" style="5"/>
    <col min="2815" max="2815" width="35.7109375" style="5" customWidth="1"/>
    <col min="2816" max="2816" width="11.7109375" style="5" customWidth="1"/>
    <col min="2817" max="2817" width="0.7109375" style="5" customWidth="1"/>
    <col min="2818" max="2818" width="7.7109375" style="5" customWidth="1"/>
    <col min="2819" max="2819" width="0.7109375" style="5" customWidth="1"/>
    <col min="2820" max="2820" width="12.7109375" style="5" customWidth="1"/>
    <col min="2821" max="2821" width="0.7109375" style="5" customWidth="1"/>
    <col min="2822" max="2822" width="12.7109375" style="5" customWidth="1"/>
    <col min="2823" max="2823" width="0.7109375" style="5" customWidth="1"/>
    <col min="2824" max="2824" width="12.7109375" style="5" customWidth="1"/>
    <col min="2825" max="2825" width="0.7109375" style="5" customWidth="1"/>
    <col min="2826" max="2826" width="12.7109375" style="5" customWidth="1"/>
    <col min="2827" max="2827" width="0.7109375" style="5" customWidth="1"/>
    <col min="2828" max="2828" width="7.42578125" style="5" bestFit="1" customWidth="1"/>
    <col min="2829" max="2829" width="9.28515625" style="5" bestFit="1" customWidth="1"/>
    <col min="2830" max="2832" width="7" style="5"/>
    <col min="2833" max="2833" width="9.28515625" style="5" bestFit="1" customWidth="1"/>
    <col min="2834" max="3070" width="7" style="5"/>
    <col min="3071" max="3071" width="35.7109375" style="5" customWidth="1"/>
    <col min="3072" max="3072" width="11.7109375" style="5" customWidth="1"/>
    <col min="3073" max="3073" width="0.7109375" style="5" customWidth="1"/>
    <col min="3074" max="3074" width="7.7109375" style="5" customWidth="1"/>
    <col min="3075" max="3075" width="0.7109375" style="5" customWidth="1"/>
    <col min="3076" max="3076" width="12.7109375" style="5" customWidth="1"/>
    <col min="3077" max="3077" width="0.7109375" style="5" customWidth="1"/>
    <col min="3078" max="3078" width="12.7109375" style="5" customWidth="1"/>
    <col min="3079" max="3079" width="0.7109375" style="5" customWidth="1"/>
    <col min="3080" max="3080" width="12.7109375" style="5" customWidth="1"/>
    <col min="3081" max="3081" width="0.7109375" style="5" customWidth="1"/>
    <col min="3082" max="3082" width="12.7109375" style="5" customWidth="1"/>
    <col min="3083" max="3083" width="0.7109375" style="5" customWidth="1"/>
    <col min="3084" max="3084" width="7.42578125" style="5" bestFit="1" customWidth="1"/>
    <col min="3085" max="3085" width="9.28515625" style="5" bestFit="1" customWidth="1"/>
    <col min="3086" max="3088" width="7" style="5"/>
    <col min="3089" max="3089" width="9.28515625" style="5" bestFit="1" customWidth="1"/>
    <col min="3090" max="3326" width="7" style="5"/>
    <col min="3327" max="3327" width="35.7109375" style="5" customWidth="1"/>
    <col min="3328" max="3328" width="11.7109375" style="5" customWidth="1"/>
    <col min="3329" max="3329" width="0.7109375" style="5" customWidth="1"/>
    <col min="3330" max="3330" width="7.7109375" style="5" customWidth="1"/>
    <col min="3331" max="3331" width="0.7109375" style="5" customWidth="1"/>
    <col min="3332" max="3332" width="12.7109375" style="5" customWidth="1"/>
    <col min="3333" max="3333" width="0.7109375" style="5" customWidth="1"/>
    <col min="3334" max="3334" width="12.7109375" style="5" customWidth="1"/>
    <col min="3335" max="3335" width="0.7109375" style="5" customWidth="1"/>
    <col min="3336" max="3336" width="12.7109375" style="5" customWidth="1"/>
    <col min="3337" max="3337" width="0.7109375" style="5" customWidth="1"/>
    <col min="3338" max="3338" width="12.7109375" style="5" customWidth="1"/>
    <col min="3339" max="3339" width="0.7109375" style="5" customWidth="1"/>
    <col min="3340" max="3340" width="7.42578125" style="5" bestFit="1" customWidth="1"/>
    <col min="3341" max="3341" width="9.28515625" style="5" bestFit="1" customWidth="1"/>
    <col min="3342" max="3344" width="7" style="5"/>
    <col min="3345" max="3345" width="9.28515625" style="5" bestFit="1" customWidth="1"/>
    <col min="3346" max="3582" width="7" style="5"/>
    <col min="3583" max="3583" width="35.7109375" style="5" customWidth="1"/>
    <col min="3584" max="3584" width="11.7109375" style="5" customWidth="1"/>
    <col min="3585" max="3585" width="0.7109375" style="5" customWidth="1"/>
    <col min="3586" max="3586" width="7.7109375" style="5" customWidth="1"/>
    <col min="3587" max="3587" width="0.7109375" style="5" customWidth="1"/>
    <col min="3588" max="3588" width="12.7109375" style="5" customWidth="1"/>
    <col min="3589" max="3589" width="0.7109375" style="5" customWidth="1"/>
    <col min="3590" max="3590" width="12.7109375" style="5" customWidth="1"/>
    <col min="3591" max="3591" width="0.7109375" style="5" customWidth="1"/>
    <col min="3592" max="3592" width="12.7109375" style="5" customWidth="1"/>
    <col min="3593" max="3593" width="0.7109375" style="5" customWidth="1"/>
    <col min="3594" max="3594" width="12.7109375" style="5" customWidth="1"/>
    <col min="3595" max="3595" width="0.7109375" style="5" customWidth="1"/>
    <col min="3596" max="3596" width="7.42578125" style="5" bestFit="1" customWidth="1"/>
    <col min="3597" max="3597" width="9.28515625" style="5" bestFit="1" customWidth="1"/>
    <col min="3598" max="3600" width="7" style="5"/>
    <col min="3601" max="3601" width="9.28515625" style="5" bestFit="1" customWidth="1"/>
    <col min="3602" max="3838" width="7" style="5"/>
    <col min="3839" max="3839" width="35.7109375" style="5" customWidth="1"/>
    <col min="3840" max="3840" width="11.7109375" style="5" customWidth="1"/>
    <col min="3841" max="3841" width="0.7109375" style="5" customWidth="1"/>
    <col min="3842" max="3842" width="7.7109375" style="5" customWidth="1"/>
    <col min="3843" max="3843" width="0.7109375" style="5" customWidth="1"/>
    <col min="3844" max="3844" width="12.7109375" style="5" customWidth="1"/>
    <col min="3845" max="3845" width="0.7109375" style="5" customWidth="1"/>
    <col min="3846" max="3846" width="12.7109375" style="5" customWidth="1"/>
    <col min="3847" max="3847" width="0.7109375" style="5" customWidth="1"/>
    <col min="3848" max="3848" width="12.7109375" style="5" customWidth="1"/>
    <col min="3849" max="3849" width="0.7109375" style="5" customWidth="1"/>
    <col min="3850" max="3850" width="12.7109375" style="5" customWidth="1"/>
    <col min="3851" max="3851" width="0.7109375" style="5" customWidth="1"/>
    <col min="3852" max="3852" width="7.42578125" style="5" bestFit="1" customWidth="1"/>
    <col min="3853" max="3853" width="9.28515625" style="5" bestFit="1" customWidth="1"/>
    <col min="3854" max="3856" width="7" style="5"/>
    <col min="3857" max="3857" width="9.28515625" style="5" bestFit="1" customWidth="1"/>
    <col min="3858" max="4094" width="7" style="5"/>
    <col min="4095" max="4095" width="35.7109375" style="5" customWidth="1"/>
    <col min="4096" max="4096" width="11.7109375" style="5" customWidth="1"/>
    <col min="4097" max="4097" width="0.7109375" style="5" customWidth="1"/>
    <col min="4098" max="4098" width="7.7109375" style="5" customWidth="1"/>
    <col min="4099" max="4099" width="0.7109375" style="5" customWidth="1"/>
    <col min="4100" max="4100" width="12.7109375" style="5" customWidth="1"/>
    <col min="4101" max="4101" width="0.7109375" style="5" customWidth="1"/>
    <col min="4102" max="4102" width="12.7109375" style="5" customWidth="1"/>
    <col min="4103" max="4103" width="0.7109375" style="5" customWidth="1"/>
    <col min="4104" max="4104" width="12.7109375" style="5" customWidth="1"/>
    <col min="4105" max="4105" width="0.7109375" style="5" customWidth="1"/>
    <col min="4106" max="4106" width="12.7109375" style="5" customWidth="1"/>
    <col min="4107" max="4107" width="0.7109375" style="5" customWidth="1"/>
    <col min="4108" max="4108" width="7.42578125" style="5" bestFit="1" customWidth="1"/>
    <col min="4109" max="4109" width="9.28515625" style="5" bestFit="1" customWidth="1"/>
    <col min="4110" max="4112" width="7" style="5"/>
    <col min="4113" max="4113" width="9.28515625" style="5" bestFit="1" customWidth="1"/>
    <col min="4114" max="4350" width="7" style="5"/>
    <col min="4351" max="4351" width="35.7109375" style="5" customWidth="1"/>
    <col min="4352" max="4352" width="11.7109375" style="5" customWidth="1"/>
    <col min="4353" max="4353" width="0.7109375" style="5" customWidth="1"/>
    <col min="4354" max="4354" width="7.7109375" style="5" customWidth="1"/>
    <col min="4355" max="4355" width="0.7109375" style="5" customWidth="1"/>
    <col min="4356" max="4356" width="12.7109375" style="5" customWidth="1"/>
    <col min="4357" max="4357" width="0.7109375" style="5" customWidth="1"/>
    <col min="4358" max="4358" width="12.7109375" style="5" customWidth="1"/>
    <col min="4359" max="4359" width="0.7109375" style="5" customWidth="1"/>
    <col min="4360" max="4360" width="12.7109375" style="5" customWidth="1"/>
    <col min="4361" max="4361" width="0.7109375" style="5" customWidth="1"/>
    <col min="4362" max="4362" width="12.7109375" style="5" customWidth="1"/>
    <col min="4363" max="4363" width="0.7109375" style="5" customWidth="1"/>
    <col min="4364" max="4364" width="7.42578125" style="5" bestFit="1" customWidth="1"/>
    <col min="4365" max="4365" width="9.28515625" style="5" bestFit="1" customWidth="1"/>
    <col min="4366" max="4368" width="7" style="5"/>
    <col min="4369" max="4369" width="9.28515625" style="5" bestFit="1" customWidth="1"/>
    <col min="4370" max="4606" width="7" style="5"/>
    <col min="4607" max="4607" width="35.7109375" style="5" customWidth="1"/>
    <col min="4608" max="4608" width="11.7109375" style="5" customWidth="1"/>
    <col min="4609" max="4609" width="0.7109375" style="5" customWidth="1"/>
    <col min="4610" max="4610" width="7.7109375" style="5" customWidth="1"/>
    <col min="4611" max="4611" width="0.7109375" style="5" customWidth="1"/>
    <col min="4612" max="4612" width="12.7109375" style="5" customWidth="1"/>
    <col min="4613" max="4613" width="0.7109375" style="5" customWidth="1"/>
    <col min="4614" max="4614" width="12.7109375" style="5" customWidth="1"/>
    <col min="4615" max="4615" width="0.7109375" style="5" customWidth="1"/>
    <col min="4616" max="4616" width="12.7109375" style="5" customWidth="1"/>
    <col min="4617" max="4617" width="0.7109375" style="5" customWidth="1"/>
    <col min="4618" max="4618" width="12.7109375" style="5" customWidth="1"/>
    <col min="4619" max="4619" width="0.7109375" style="5" customWidth="1"/>
    <col min="4620" max="4620" width="7.42578125" style="5" bestFit="1" customWidth="1"/>
    <col min="4621" max="4621" width="9.28515625" style="5" bestFit="1" customWidth="1"/>
    <col min="4622" max="4624" width="7" style="5"/>
    <col min="4625" max="4625" width="9.28515625" style="5" bestFit="1" customWidth="1"/>
    <col min="4626" max="4862" width="7" style="5"/>
    <col min="4863" max="4863" width="35.7109375" style="5" customWidth="1"/>
    <col min="4864" max="4864" width="11.7109375" style="5" customWidth="1"/>
    <col min="4865" max="4865" width="0.7109375" style="5" customWidth="1"/>
    <col min="4866" max="4866" width="7.7109375" style="5" customWidth="1"/>
    <col min="4867" max="4867" width="0.7109375" style="5" customWidth="1"/>
    <col min="4868" max="4868" width="12.7109375" style="5" customWidth="1"/>
    <col min="4869" max="4869" width="0.7109375" style="5" customWidth="1"/>
    <col min="4870" max="4870" width="12.7109375" style="5" customWidth="1"/>
    <col min="4871" max="4871" width="0.7109375" style="5" customWidth="1"/>
    <col min="4872" max="4872" width="12.7109375" style="5" customWidth="1"/>
    <col min="4873" max="4873" width="0.7109375" style="5" customWidth="1"/>
    <col min="4874" max="4874" width="12.7109375" style="5" customWidth="1"/>
    <col min="4875" max="4875" width="0.7109375" style="5" customWidth="1"/>
    <col min="4876" max="4876" width="7.42578125" style="5" bestFit="1" customWidth="1"/>
    <col min="4877" max="4877" width="9.28515625" style="5" bestFit="1" customWidth="1"/>
    <col min="4878" max="4880" width="7" style="5"/>
    <col min="4881" max="4881" width="9.28515625" style="5" bestFit="1" customWidth="1"/>
    <col min="4882" max="5118" width="7" style="5"/>
    <col min="5119" max="5119" width="35.7109375" style="5" customWidth="1"/>
    <col min="5120" max="5120" width="11.7109375" style="5" customWidth="1"/>
    <col min="5121" max="5121" width="0.7109375" style="5" customWidth="1"/>
    <col min="5122" max="5122" width="7.7109375" style="5" customWidth="1"/>
    <col min="5123" max="5123" width="0.7109375" style="5" customWidth="1"/>
    <col min="5124" max="5124" width="12.7109375" style="5" customWidth="1"/>
    <col min="5125" max="5125" width="0.7109375" style="5" customWidth="1"/>
    <col min="5126" max="5126" width="12.7109375" style="5" customWidth="1"/>
    <col min="5127" max="5127" width="0.7109375" style="5" customWidth="1"/>
    <col min="5128" max="5128" width="12.7109375" style="5" customWidth="1"/>
    <col min="5129" max="5129" width="0.7109375" style="5" customWidth="1"/>
    <col min="5130" max="5130" width="12.7109375" style="5" customWidth="1"/>
    <col min="5131" max="5131" width="0.7109375" style="5" customWidth="1"/>
    <col min="5132" max="5132" width="7.42578125" style="5" bestFit="1" customWidth="1"/>
    <col min="5133" max="5133" width="9.28515625" style="5" bestFit="1" customWidth="1"/>
    <col min="5134" max="5136" width="7" style="5"/>
    <col min="5137" max="5137" width="9.28515625" style="5" bestFit="1" customWidth="1"/>
    <col min="5138" max="5374" width="7" style="5"/>
    <col min="5375" max="5375" width="35.7109375" style="5" customWidth="1"/>
    <col min="5376" max="5376" width="11.7109375" style="5" customWidth="1"/>
    <col min="5377" max="5377" width="0.7109375" style="5" customWidth="1"/>
    <col min="5378" max="5378" width="7.7109375" style="5" customWidth="1"/>
    <col min="5379" max="5379" width="0.7109375" style="5" customWidth="1"/>
    <col min="5380" max="5380" width="12.7109375" style="5" customWidth="1"/>
    <col min="5381" max="5381" width="0.7109375" style="5" customWidth="1"/>
    <col min="5382" max="5382" width="12.7109375" style="5" customWidth="1"/>
    <col min="5383" max="5383" width="0.7109375" style="5" customWidth="1"/>
    <col min="5384" max="5384" width="12.7109375" style="5" customWidth="1"/>
    <col min="5385" max="5385" width="0.7109375" style="5" customWidth="1"/>
    <col min="5386" max="5386" width="12.7109375" style="5" customWidth="1"/>
    <col min="5387" max="5387" width="0.7109375" style="5" customWidth="1"/>
    <col min="5388" max="5388" width="7.42578125" style="5" bestFit="1" customWidth="1"/>
    <col min="5389" max="5389" width="9.28515625" style="5" bestFit="1" customWidth="1"/>
    <col min="5390" max="5392" width="7" style="5"/>
    <col min="5393" max="5393" width="9.28515625" style="5" bestFit="1" customWidth="1"/>
    <col min="5394" max="5630" width="7" style="5"/>
    <col min="5631" max="5631" width="35.7109375" style="5" customWidth="1"/>
    <col min="5632" max="5632" width="11.7109375" style="5" customWidth="1"/>
    <col min="5633" max="5633" width="0.7109375" style="5" customWidth="1"/>
    <col min="5634" max="5634" width="7.7109375" style="5" customWidth="1"/>
    <col min="5635" max="5635" width="0.7109375" style="5" customWidth="1"/>
    <col min="5636" max="5636" width="12.7109375" style="5" customWidth="1"/>
    <col min="5637" max="5637" width="0.7109375" style="5" customWidth="1"/>
    <col min="5638" max="5638" width="12.7109375" style="5" customWidth="1"/>
    <col min="5639" max="5639" width="0.7109375" style="5" customWidth="1"/>
    <col min="5640" max="5640" width="12.7109375" style="5" customWidth="1"/>
    <col min="5641" max="5641" width="0.7109375" style="5" customWidth="1"/>
    <col min="5642" max="5642" width="12.7109375" style="5" customWidth="1"/>
    <col min="5643" max="5643" width="0.7109375" style="5" customWidth="1"/>
    <col min="5644" max="5644" width="7.42578125" style="5" bestFit="1" customWidth="1"/>
    <col min="5645" max="5645" width="9.28515625" style="5" bestFit="1" customWidth="1"/>
    <col min="5646" max="5648" width="7" style="5"/>
    <col min="5649" max="5649" width="9.28515625" style="5" bestFit="1" customWidth="1"/>
    <col min="5650" max="5886" width="7" style="5"/>
    <col min="5887" max="5887" width="35.7109375" style="5" customWidth="1"/>
    <col min="5888" max="5888" width="11.7109375" style="5" customWidth="1"/>
    <col min="5889" max="5889" width="0.7109375" style="5" customWidth="1"/>
    <col min="5890" max="5890" width="7.7109375" style="5" customWidth="1"/>
    <col min="5891" max="5891" width="0.7109375" style="5" customWidth="1"/>
    <col min="5892" max="5892" width="12.7109375" style="5" customWidth="1"/>
    <col min="5893" max="5893" width="0.7109375" style="5" customWidth="1"/>
    <col min="5894" max="5894" width="12.7109375" style="5" customWidth="1"/>
    <col min="5895" max="5895" width="0.7109375" style="5" customWidth="1"/>
    <col min="5896" max="5896" width="12.7109375" style="5" customWidth="1"/>
    <col min="5897" max="5897" width="0.7109375" style="5" customWidth="1"/>
    <col min="5898" max="5898" width="12.7109375" style="5" customWidth="1"/>
    <col min="5899" max="5899" width="0.7109375" style="5" customWidth="1"/>
    <col min="5900" max="5900" width="7.42578125" style="5" bestFit="1" customWidth="1"/>
    <col min="5901" max="5901" width="9.28515625" style="5" bestFit="1" customWidth="1"/>
    <col min="5902" max="5904" width="7" style="5"/>
    <col min="5905" max="5905" width="9.28515625" style="5" bestFit="1" customWidth="1"/>
    <col min="5906" max="6142" width="7" style="5"/>
    <col min="6143" max="6143" width="35.7109375" style="5" customWidth="1"/>
    <col min="6144" max="6144" width="11.7109375" style="5" customWidth="1"/>
    <col min="6145" max="6145" width="0.7109375" style="5" customWidth="1"/>
    <col min="6146" max="6146" width="7.7109375" style="5" customWidth="1"/>
    <col min="6147" max="6147" width="0.7109375" style="5" customWidth="1"/>
    <col min="6148" max="6148" width="12.7109375" style="5" customWidth="1"/>
    <col min="6149" max="6149" width="0.7109375" style="5" customWidth="1"/>
    <col min="6150" max="6150" width="12.7109375" style="5" customWidth="1"/>
    <col min="6151" max="6151" width="0.7109375" style="5" customWidth="1"/>
    <col min="6152" max="6152" width="12.7109375" style="5" customWidth="1"/>
    <col min="6153" max="6153" width="0.7109375" style="5" customWidth="1"/>
    <col min="6154" max="6154" width="12.7109375" style="5" customWidth="1"/>
    <col min="6155" max="6155" width="0.7109375" style="5" customWidth="1"/>
    <col min="6156" max="6156" width="7.42578125" style="5" bestFit="1" customWidth="1"/>
    <col min="6157" max="6157" width="9.28515625" style="5" bestFit="1" customWidth="1"/>
    <col min="6158" max="6160" width="7" style="5"/>
    <col min="6161" max="6161" width="9.28515625" style="5" bestFit="1" customWidth="1"/>
    <col min="6162" max="6398" width="7" style="5"/>
    <col min="6399" max="6399" width="35.7109375" style="5" customWidth="1"/>
    <col min="6400" max="6400" width="11.7109375" style="5" customWidth="1"/>
    <col min="6401" max="6401" width="0.7109375" style="5" customWidth="1"/>
    <col min="6402" max="6402" width="7.7109375" style="5" customWidth="1"/>
    <col min="6403" max="6403" width="0.7109375" style="5" customWidth="1"/>
    <col min="6404" max="6404" width="12.7109375" style="5" customWidth="1"/>
    <col min="6405" max="6405" width="0.7109375" style="5" customWidth="1"/>
    <col min="6406" max="6406" width="12.7109375" style="5" customWidth="1"/>
    <col min="6407" max="6407" width="0.7109375" style="5" customWidth="1"/>
    <col min="6408" max="6408" width="12.7109375" style="5" customWidth="1"/>
    <col min="6409" max="6409" width="0.7109375" style="5" customWidth="1"/>
    <col min="6410" max="6410" width="12.7109375" style="5" customWidth="1"/>
    <col min="6411" max="6411" width="0.7109375" style="5" customWidth="1"/>
    <col min="6412" max="6412" width="7.42578125" style="5" bestFit="1" customWidth="1"/>
    <col min="6413" max="6413" width="9.28515625" style="5" bestFit="1" customWidth="1"/>
    <col min="6414" max="6416" width="7" style="5"/>
    <col min="6417" max="6417" width="9.28515625" style="5" bestFit="1" customWidth="1"/>
    <col min="6418" max="6654" width="7" style="5"/>
    <col min="6655" max="6655" width="35.7109375" style="5" customWidth="1"/>
    <col min="6656" max="6656" width="11.7109375" style="5" customWidth="1"/>
    <col min="6657" max="6657" width="0.7109375" style="5" customWidth="1"/>
    <col min="6658" max="6658" width="7.7109375" style="5" customWidth="1"/>
    <col min="6659" max="6659" width="0.7109375" style="5" customWidth="1"/>
    <col min="6660" max="6660" width="12.7109375" style="5" customWidth="1"/>
    <col min="6661" max="6661" width="0.7109375" style="5" customWidth="1"/>
    <col min="6662" max="6662" width="12.7109375" style="5" customWidth="1"/>
    <col min="6663" max="6663" width="0.7109375" style="5" customWidth="1"/>
    <col min="6664" max="6664" width="12.7109375" style="5" customWidth="1"/>
    <col min="6665" max="6665" width="0.7109375" style="5" customWidth="1"/>
    <col min="6666" max="6666" width="12.7109375" style="5" customWidth="1"/>
    <col min="6667" max="6667" width="0.7109375" style="5" customWidth="1"/>
    <col min="6668" max="6668" width="7.42578125" style="5" bestFit="1" customWidth="1"/>
    <col min="6669" max="6669" width="9.28515625" style="5" bestFit="1" customWidth="1"/>
    <col min="6670" max="6672" width="7" style="5"/>
    <col min="6673" max="6673" width="9.28515625" style="5" bestFit="1" customWidth="1"/>
    <col min="6674" max="6910" width="7" style="5"/>
    <col min="6911" max="6911" width="35.7109375" style="5" customWidth="1"/>
    <col min="6912" max="6912" width="11.7109375" style="5" customWidth="1"/>
    <col min="6913" max="6913" width="0.7109375" style="5" customWidth="1"/>
    <col min="6914" max="6914" width="7.7109375" style="5" customWidth="1"/>
    <col min="6915" max="6915" width="0.7109375" style="5" customWidth="1"/>
    <col min="6916" max="6916" width="12.7109375" style="5" customWidth="1"/>
    <col min="6917" max="6917" width="0.7109375" style="5" customWidth="1"/>
    <col min="6918" max="6918" width="12.7109375" style="5" customWidth="1"/>
    <col min="6919" max="6919" width="0.7109375" style="5" customWidth="1"/>
    <col min="6920" max="6920" width="12.7109375" style="5" customWidth="1"/>
    <col min="6921" max="6921" width="0.7109375" style="5" customWidth="1"/>
    <col min="6922" max="6922" width="12.7109375" style="5" customWidth="1"/>
    <col min="6923" max="6923" width="0.7109375" style="5" customWidth="1"/>
    <col min="6924" max="6924" width="7.42578125" style="5" bestFit="1" customWidth="1"/>
    <col min="6925" max="6925" width="9.28515625" style="5" bestFit="1" customWidth="1"/>
    <col min="6926" max="6928" width="7" style="5"/>
    <col min="6929" max="6929" width="9.28515625" style="5" bestFit="1" customWidth="1"/>
    <col min="6930" max="7166" width="7" style="5"/>
    <col min="7167" max="7167" width="35.7109375" style="5" customWidth="1"/>
    <col min="7168" max="7168" width="11.7109375" style="5" customWidth="1"/>
    <col min="7169" max="7169" width="0.7109375" style="5" customWidth="1"/>
    <col min="7170" max="7170" width="7.7109375" style="5" customWidth="1"/>
    <col min="7171" max="7171" width="0.7109375" style="5" customWidth="1"/>
    <col min="7172" max="7172" width="12.7109375" style="5" customWidth="1"/>
    <col min="7173" max="7173" width="0.7109375" style="5" customWidth="1"/>
    <col min="7174" max="7174" width="12.7109375" style="5" customWidth="1"/>
    <col min="7175" max="7175" width="0.7109375" style="5" customWidth="1"/>
    <col min="7176" max="7176" width="12.7109375" style="5" customWidth="1"/>
    <col min="7177" max="7177" width="0.7109375" style="5" customWidth="1"/>
    <col min="7178" max="7178" width="12.7109375" style="5" customWidth="1"/>
    <col min="7179" max="7179" width="0.7109375" style="5" customWidth="1"/>
    <col min="7180" max="7180" width="7.42578125" style="5" bestFit="1" customWidth="1"/>
    <col min="7181" max="7181" width="9.28515625" style="5" bestFit="1" customWidth="1"/>
    <col min="7182" max="7184" width="7" style="5"/>
    <col min="7185" max="7185" width="9.28515625" style="5" bestFit="1" customWidth="1"/>
    <col min="7186" max="7422" width="7" style="5"/>
    <col min="7423" max="7423" width="35.7109375" style="5" customWidth="1"/>
    <col min="7424" max="7424" width="11.7109375" style="5" customWidth="1"/>
    <col min="7425" max="7425" width="0.7109375" style="5" customWidth="1"/>
    <col min="7426" max="7426" width="7.7109375" style="5" customWidth="1"/>
    <col min="7427" max="7427" width="0.7109375" style="5" customWidth="1"/>
    <col min="7428" max="7428" width="12.7109375" style="5" customWidth="1"/>
    <col min="7429" max="7429" width="0.7109375" style="5" customWidth="1"/>
    <col min="7430" max="7430" width="12.7109375" style="5" customWidth="1"/>
    <col min="7431" max="7431" width="0.7109375" style="5" customWidth="1"/>
    <col min="7432" max="7432" width="12.7109375" style="5" customWidth="1"/>
    <col min="7433" max="7433" width="0.7109375" style="5" customWidth="1"/>
    <col min="7434" max="7434" width="12.7109375" style="5" customWidth="1"/>
    <col min="7435" max="7435" width="0.7109375" style="5" customWidth="1"/>
    <col min="7436" max="7436" width="7.42578125" style="5" bestFit="1" customWidth="1"/>
    <col min="7437" max="7437" width="9.28515625" style="5" bestFit="1" customWidth="1"/>
    <col min="7438" max="7440" width="7" style="5"/>
    <col min="7441" max="7441" width="9.28515625" style="5" bestFit="1" customWidth="1"/>
    <col min="7442" max="7678" width="7" style="5"/>
    <col min="7679" max="7679" width="35.7109375" style="5" customWidth="1"/>
    <col min="7680" max="7680" width="11.7109375" style="5" customWidth="1"/>
    <col min="7681" max="7681" width="0.7109375" style="5" customWidth="1"/>
    <col min="7682" max="7682" width="7.7109375" style="5" customWidth="1"/>
    <col min="7683" max="7683" width="0.7109375" style="5" customWidth="1"/>
    <col min="7684" max="7684" width="12.7109375" style="5" customWidth="1"/>
    <col min="7685" max="7685" width="0.7109375" style="5" customWidth="1"/>
    <col min="7686" max="7686" width="12.7109375" style="5" customWidth="1"/>
    <col min="7687" max="7687" width="0.7109375" style="5" customWidth="1"/>
    <col min="7688" max="7688" width="12.7109375" style="5" customWidth="1"/>
    <col min="7689" max="7689" width="0.7109375" style="5" customWidth="1"/>
    <col min="7690" max="7690" width="12.7109375" style="5" customWidth="1"/>
    <col min="7691" max="7691" width="0.7109375" style="5" customWidth="1"/>
    <col min="7692" max="7692" width="7.42578125" style="5" bestFit="1" customWidth="1"/>
    <col min="7693" max="7693" width="9.28515625" style="5" bestFit="1" customWidth="1"/>
    <col min="7694" max="7696" width="7" style="5"/>
    <col min="7697" max="7697" width="9.28515625" style="5" bestFit="1" customWidth="1"/>
    <col min="7698" max="7934" width="7" style="5"/>
    <col min="7935" max="7935" width="35.7109375" style="5" customWidth="1"/>
    <col min="7936" max="7936" width="11.7109375" style="5" customWidth="1"/>
    <col min="7937" max="7937" width="0.7109375" style="5" customWidth="1"/>
    <col min="7938" max="7938" width="7.7109375" style="5" customWidth="1"/>
    <col min="7939" max="7939" width="0.7109375" style="5" customWidth="1"/>
    <col min="7940" max="7940" width="12.7109375" style="5" customWidth="1"/>
    <col min="7941" max="7941" width="0.7109375" style="5" customWidth="1"/>
    <col min="7942" max="7942" width="12.7109375" style="5" customWidth="1"/>
    <col min="7943" max="7943" width="0.7109375" style="5" customWidth="1"/>
    <col min="7944" max="7944" width="12.7109375" style="5" customWidth="1"/>
    <col min="7945" max="7945" width="0.7109375" style="5" customWidth="1"/>
    <col min="7946" max="7946" width="12.7109375" style="5" customWidth="1"/>
    <col min="7947" max="7947" width="0.7109375" style="5" customWidth="1"/>
    <col min="7948" max="7948" width="7.42578125" style="5" bestFit="1" customWidth="1"/>
    <col min="7949" max="7949" width="9.28515625" style="5" bestFit="1" customWidth="1"/>
    <col min="7950" max="7952" width="7" style="5"/>
    <col min="7953" max="7953" width="9.28515625" style="5" bestFit="1" customWidth="1"/>
    <col min="7954" max="8190" width="7" style="5"/>
    <col min="8191" max="8191" width="35.7109375" style="5" customWidth="1"/>
    <col min="8192" max="8192" width="11.7109375" style="5" customWidth="1"/>
    <col min="8193" max="8193" width="0.7109375" style="5" customWidth="1"/>
    <col min="8194" max="8194" width="7.7109375" style="5" customWidth="1"/>
    <col min="8195" max="8195" width="0.7109375" style="5" customWidth="1"/>
    <col min="8196" max="8196" width="12.7109375" style="5" customWidth="1"/>
    <col min="8197" max="8197" width="0.7109375" style="5" customWidth="1"/>
    <col min="8198" max="8198" width="12.7109375" style="5" customWidth="1"/>
    <col min="8199" max="8199" width="0.7109375" style="5" customWidth="1"/>
    <col min="8200" max="8200" width="12.7109375" style="5" customWidth="1"/>
    <col min="8201" max="8201" width="0.7109375" style="5" customWidth="1"/>
    <col min="8202" max="8202" width="12.7109375" style="5" customWidth="1"/>
    <col min="8203" max="8203" width="0.7109375" style="5" customWidth="1"/>
    <col min="8204" max="8204" width="7.42578125" style="5" bestFit="1" customWidth="1"/>
    <col min="8205" max="8205" width="9.28515625" style="5" bestFit="1" customWidth="1"/>
    <col min="8206" max="8208" width="7" style="5"/>
    <col min="8209" max="8209" width="9.28515625" style="5" bestFit="1" customWidth="1"/>
    <col min="8210" max="8446" width="7" style="5"/>
    <col min="8447" max="8447" width="35.7109375" style="5" customWidth="1"/>
    <col min="8448" max="8448" width="11.7109375" style="5" customWidth="1"/>
    <col min="8449" max="8449" width="0.7109375" style="5" customWidth="1"/>
    <col min="8450" max="8450" width="7.7109375" style="5" customWidth="1"/>
    <col min="8451" max="8451" width="0.7109375" style="5" customWidth="1"/>
    <col min="8452" max="8452" width="12.7109375" style="5" customWidth="1"/>
    <col min="8453" max="8453" width="0.7109375" style="5" customWidth="1"/>
    <col min="8454" max="8454" width="12.7109375" style="5" customWidth="1"/>
    <col min="8455" max="8455" width="0.7109375" style="5" customWidth="1"/>
    <col min="8456" max="8456" width="12.7109375" style="5" customWidth="1"/>
    <col min="8457" max="8457" width="0.7109375" style="5" customWidth="1"/>
    <col min="8458" max="8458" width="12.7109375" style="5" customWidth="1"/>
    <col min="8459" max="8459" width="0.7109375" style="5" customWidth="1"/>
    <col min="8460" max="8460" width="7.42578125" style="5" bestFit="1" customWidth="1"/>
    <col min="8461" max="8461" width="9.28515625" style="5" bestFit="1" customWidth="1"/>
    <col min="8462" max="8464" width="7" style="5"/>
    <col min="8465" max="8465" width="9.28515625" style="5" bestFit="1" customWidth="1"/>
    <col min="8466" max="8702" width="7" style="5"/>
    <col min="8703" max="8703" width="35.7109375" style="5" customWidth="1"/>
    <col min="8704" max="8704" width="11.7109375" style="5" customWidth="1"/>
    <col min="8705" max="8705" width="0.7109375" style="5" customWidth="1"/>
    <col min="8706" max="8706" width="7.7109375" style="5" customWidth="1"/>
    <col min="8707" max="8707" width="0.7109375" style="5" customWidth="1"/>
    <col min="8708" max="8708" width="12.7109375" style="5" customWidth="1"/>
    <col min="8709" max="8709" width="0.7109375" style="5" customWidth="1"/>
    <col min="8710" max="8710" width="12.7109375" style="5" customWidth="1"/>
    <col min="8711" max="8711" width="0.7109375" style="5" customWidth="1"/>
    <col min="8712" max="8712" width="12.7109375" style="5" customWidth="1"/>
    <col min="8713" max="8713" width="0.7109375" style="5" customWidth="1"/>
    <col min="8714" max="8714" width="12.7109375" style="5" customWidth="1"/>
    <col min="8715" max="8715" width="0.7109375" style="5" customWidth="1"/>
    <col min="8716" max="8716" width="7.42578125" style="5" bestFit="1" customWidth="1"/>
    <col min="8717" max="8717" width="9.28515625" style="5" bestFit="1" customWidth="1"/>
    <col min="8718" max="8720" width="7" style="5"/>
    <col min="8721" max="8721" width="9.28515625" style="5" bestFit="1" customWidth="1"/>
    <col min="8722" max="8958" width="7" style="5"/>
    <col min="8959" max="8959" width="35.7109375" style="5" customWidth="1"/>
    <col min="8960" max="8960" width="11.7109375" style="5" customWidth="1"/>
    <col min="8961" max="8961" width="0.7109375" style="5" customWidth="1"/>
    <col min="8962" max="8962" width="7.7109375" style="5" customWidth="1"/>
    <col min="8963" max="8963" width="0.7109375" style="5" customWidth="1"/>
    <col min="8964" max="8964" width="12.7109375" style="5" customWidth="1"/>
    <col min="8965" max="8965" width="0.7109375" style="5" customWidth="1"/>
    <col min="8966" max="8966" width="12.7109375" style="5" customWidth="1"/>
    <col min="8967" max="8967" width="0.7109375" style="5" customWidth="1"/>
    <col min="8968" max="8968" width="12.7109375" style="5" customWidth="1"/>
    <col min="8969" max="8969" width="0.7109375" style="5" customWidth="1"/>
    <col min="8970" max="8970" width="12.7109375" style="5" customWidth="1"/>
    <col min="8971" max="8971" width="0.7109375" style="5" customWidth="1"/>
    <col min="8972" max="8972" width="7.42578125" style="5" bestFit="1" customWidth="1"/>
    <col min="8973" max="8973" width="9.28515625" style="5" bestFit="1" customWidth="1"/>
    <col min="8974" max="8976" width="7" style="5"/>
    <col min="8977" max="8977" width="9.28515625" style="5" bestFit="1" customWidth="1"/>
    <col min="8978" max="9214" width="7" style="5"/>
    <col min="9215" max="9215" width="35.7109375" style="5" customWidth="1"/>
    <col min="9216" max="9216" width="11.7109375" style="5" customWidth="1"/>
    <col min="9217" max="9217" width="0.7109375" style="5" customWidth="1"/>
    <col min="9218" max="9218" width="7.7109375" style="5" customWidth="1"/>
    <col min="9219" max="9219" width="0.7109375" style="5" customWidth="1"/>
    <col min="9220" max="9220" width="12.7109375" style="5" customWidth="1"/>
    <col min="9221" max="9221" width="0.7109375" style="5" customWidth="1"/>
    <col min="9222" max="9222" width="12.7109375" style="5" customWidth="1"/>
    <col min="9223" max="9223" width="0.7109375" style="5" customWidth="1"/>
    <col min="9224" max="9224" width="12.7109375" style="5" customWidth="1"/>
    <col min="9225" max="9225" width="0.7109375" style="5" customWidth="1"/>
    <col min="9226" max="9226" width="12.7109375" style="5" customWidth="1"/>
    <col min="9227" max="9227" width="0.7109375" style="5" customWidth="1"/>
    <col min="9228" max="9228" width="7.42578125" style="5" bestFit="1" customWidth="1"/>
    <col min="9229" max="9229" width="9.28515625" style="5" bestFit="1" customWidth="1"/>
    <col min="9230" max="9232" width="7" style="5"/>
    <col min="9233" max="9233" width="9.28515625" style="5" bestFit="1" customWidth="1"/>
    <col min="9234" max="9470" width="7" style="5"/>
    <col min="9471" max="9471" width="35.7109375" style="5" customWidth="1"/>
    <col min="9472" max="9472" width="11.7109375" style="5" customWidth="1"/>
    <col min="9473" max="9473" width="0.7109375" style="5" customWidth="1"/>
    <col min="9474" max="9474" width="7.7109375" style="5" customWidth="1"/>
    <col min="9475" max="9475" width="0.7109375" style="5" customWidth="1"/>
    <col min="9476" max="9476" width="12.7109375" style="5" customWidth="1"/>
    <col min="9477" max="9477" width="0.7109375" style="5" customWidth="1"/>
    <col min="9478" max="9478" width="12.7109375" style="5" customWidth="1"/>
    <col min="9479" max="9479" width="0.7109375" style="5" customWidth="1"/>
    <col min="9480" max="9480" width="12.7109375" style="5" customWidth="1"/>
    <col min="9481" max="9481" width="0.7109375" style="5" customWidth="1"/>
    <col min="9482" max="9482" width="12.7109375" style="5" customWidth="1"/>
    <col min="9483" max="9483" width="0.7109375" style="5" customWidth="1"/>
    <col min="9484" max="9484" width="7.42578125" style="5" bestFit="1" customWidth="1"/>
    <col min="9485" max="9485" width="9.28515625" style="5" bestFit="1" customWidth="1"/>
    <col min="9486" max="9488" width="7" style="5"/>
    <col min="9489" max="9489" width="9.28515625" style="5" bestFit="1" customWidth="1"/>
    <col min="9490" max="9726" width="7" style="5"/>
    <col min="9727" max="9727" width="35.7109375" style="5" customWidth="1"/>
    <col min="9728" max="9728" width="11.7109375" style="5" customWidth="1"/>
    <col min="9729" max="9729" width="0.7109375" style="5" customWidth="1"/>
    <col min="9730" max="9730" width="7.7109375" style="5" customWidth="1"/>
    <col min="9731" max="9731" width="0.7109375" style="5" customWidth="1"/>
    <col min="9732" max="9732" width="12.7109375" style="5" customWidth="1"/>
    <col min="9733" max="9733" width="0.7109375" style="5" customWidth="1"/>
    <col min="9734" max="9734" width="12.7109375" style="5" customWidth="1"/>
    <col min="9735" max="9735" width="0.7109375" style="5" customWidth="1"/>
    <col min="9736" max="9736" width="12.7109375" style="5" customWidth="1"/>
    <col min="9737" max="9737" width="0.7109375" style="5" customWidth="1"/>
    <col min="9738" max="9738" width="12.7109375" style="5" customWidth="1"/>
    <col min="9739" max="9739" width="0.7109375" style="5" customWidth="1"/>
    <col min="9740" max="9740" width="7.42578125" style="5" bestFit="1" customWidth="1"/>
    <col min="9741" max="9741" width="9.28515625" style="5" bestFit="1" customWidth="1"/>
    <col min="9742" max="9744" width="7" style="5"/>
    <col min="9745" max="9745" width="9.28515625" style="5" bestFit="1" customWidth="1"/>
    <col min="9746" max="9982" width="7" style="5"/>
    <col min="9983" max="9983" width="35.7109375" style="5" customWidth="1"/>
    <col min="9984" max="9984" width="11.7109375" style="5" customWidth="1"/>
    <col min="9985" max="9985" width="0.7109375" style="5" customWidth="1"/>
    <col min="9986" max="9986" width="7.7109375" style="5" customWidth="1"/>
    <col min="9987" max="9987" width="0.7109375" style="5" customWidth="1"/>
    <col min="9988" max="9988" width="12.7109375" style="5" customWidth="1"/>
    <col min="9989" max="9989" width="0.7109375" style="5" customWidth="1"/>
    <col min="9990" max="9990" width="12.7109375" style="5" customWidth="1"/>
    <col min="9991" max="9991" width="0.7109375" style="5" customWidth="1"/>
    <col min="9992" max="9992" width="12.7109375" style="5" customWidth="1"/>
    <col min="9993" max="9993" width="0.7109375" style="5" customWidth="1"/>
    <col min="9994" max="9994" width="12.7109375" style="5" customWidth="1"/>
    <col min="9995" max="9995" width="0.7109375" style="5" customWidth="1"/>
    <col min="9996" max="9996" width="7.42578125" style="5" bestFit="1" customWidth="1"/>
    <col min="9997" max="9997" width="9.28515625" style="5" bestFit="1" customWidth="1"/>
    <col min="9998" max="10000" width="7" style="5"/>
    <col min="10001" max="10001" width="9.28515625" style="5" bestFit="1" customWidth="1"/>
    <col min="10002" max="10238" width="7" style="5"/>
    <col min="10239" max="10239" width="35.7109375" style="5" customWidth="1"/>
    <col min="10240" max="10240" width="11.7109375" style="5" customWidth="1"/>
    <col min="10241" max="10241" width="0.7109375" style="5" customWidth="1"/>
    <col min="10242" max="10242" width="7.7109375" style="5" customWidth="1"/>
    <col min="10243" max="10243" width="0.7109375" style="5" customWidth="1"/>
    <col min="10244" max="10244" width="12.7109375" style="5" customWidth="1"/>
    <col min="10245" max="10245" width="0.7109375" style="5" customWidth="1"/>
    <col min="10246" max="10246" width="12.7109375" style="5" customWidth="1"/>
    <col min="10247" max="10247" width="0.7109375" style="5" customWidth="1"/>
    <col min="10248" max="10248" width="12.7109375" style="5" customWidth="1"/>
    <col min="10249" max="10249" width="0.7109375" style="5" customWidth="1"/>
    <col min="10250" max="10250" width="12.7109375" style="5" customWidth="1"/>
    <col min="10251" max="10251" width="0.7109375" style="5" customWidth="1"/>
    <col min="10252" max="10252" width="7.42578125" style="5" bestFit="1" customWidth="1"/>
    <col min="10253" max="10253" width="9.28515625" style="5" bestFit="1" customWidth="1"/>
    <col min="10254" max="10256" width="7" style="5"/>
    <col min="10257" max="10257" width="9.28515625" style="5" bestFit="1" customWidth="1"/>
    <col min="10258" max="10494" width="7" style="5"/>
    <col min="10495" max="10495" width="35.7109375" style="5" customWidth="1"/>
    <col min="10496" max="10496" width="11.7109375" style="5" customWidth="1"/>
    <col min="10497" max="10497" width="0.7109375" style="5" customWidth="1"/>
    <col min="10498" max="10498" width="7.7109375" style="5" customWidth="1"/>
    <col min="10499" max="10499" width="0.7109375" style="5" customWidth="1"/>
    <col min="10500" max="10500" width="12.7109375" style="5" customWidth="1"/>
    <col min="10501" max="10501" width="0.7109375" style="5" customWidth="1"/>
    <col min="10502" max="10502" width="12.7109375" style="5" customWidth="1"/>
    <col min="10503" max="10503" width="0.7109375" style="5" customWidth="1"/>
    <col min="10504" max="10504" width="12.7109375" style="5" customWidth="1"/>
    <col min="10505" max="10505" width="0.7109375" style="5" customWidth="1"/>
    <col min="10506" max="10506" width="12.7109375" style="5" customWidth="1"/>
    <col min="10507" max="10507" width="0.7109375" style="5" customWidth="1"/>
    <col min="10508" max="10508" width="7.42578125" style="5" bestFit="1" customWidth="1"/>
    <col min="10509" max="10509" width="9.28515625" style="5" bestFit="1" customWidth="1"/>
    <col min="10510" max="10512" width="7" style="5"/>
    <col min="10513" max="10513" width="9.28515625" style="5" bestFit="1" customWidth="1"/>
    <col min="10514" max="10750" width="7" style="5"/>
    <col min="10751" max="10751" width="35.7109375" style="5" customWidth="1"/>
    <col min="10752" max="10752" width="11.7109375" style="5" customWidth="1"/>
    <col min="10753" max="10753" width="0.7109375" style="5" customWidth="1"/>
    <col min="10754" max="10754" width="7.7109375" style="5" customWidth="1"/>
    <col min="10755" max="10755" width="0.7109375" style="5" customWidth="1"/>
    <col min="10756" max="10756" width="12.7109375" style="5" customWidth="1"/>
    <col min="10757" max="10757" width="0.7109375" style="5" customWidth="1"/>
    <col min="10758" max="10758" width="12.7109375" style="5" customWidth="1"/>
    <col min="10759" max="10759" width="0.7109375" style="5" customWidth="1"/>
    <col min="10760" max="10760" width="12.7109375" style="5" customWidth="1"/>
    <col min="10761" max="10761" width="0.7109375" style="5" customWidth="1"/>
    <col min="10762" max="10762" width="12.7109375" style="5" customWidth="1"/>
    <col min="10763" max="10763" width="0.7109375" style="5" customWidth="1"/>
    <col min="10764" max="10764" width="7.42578125" style="5" bestFit="1" customWidth="1"/>
    <col min="10765" max="10765" width="9.28515625" style="5" bestFit="1" customWidth="1"/>
    <col min="10766" max="10768" width="7" style="5"/>
    <col min="10769" max="10769" width="9.28515625" style="5" bestFit="1" customWidth="1"/>
    <col min="10770" max="11006" width="7" style="5"/>
    <col min="11007" max="11007" width="35.7109375" style="5" customWidth="1"/>
    <col min="11008" max="11008" width="11.7109375" style="5" customWidth="1"/>
    <col min="11009" max="11009" width="0.7109375" style="5" customWidth="1"/>
    <col min="11010" max="11010" width="7.7109375" style="5" customWidth="1"/>
    <col min="11011" max="11011" width="0.7109375" style="5" customWidth="1"/>
    <col min="11012" max="11012" width="12.7109375" style="5" customWidth="1"/>
    <col min="11013" max="11013" width="0.7109375" style="5" customWidth="1"/>
    <col min="11014" max="11014" width="12.7109375" style="5" customWidth="1"/>
    <col min="11015" max="11015" width="0.7109375" style="5" customWidth="1"/>
    <col min="11016" max="11016" width="12.7109375" style="5" customWidth="1"/>
    <col min="11017" max="11017" width="0.7109375" style="5" customWidth="1"/>
    <col min="11018" max="11018" width="12.7109375" style="5" customWidth="1"/>
    <col min="11019" max="11019" width="0.7109375" style="5" customWidth="1"/>
    <col min="11020" max="11020" width="7.42578125" style="5" bestFit="1" customWidth="1"/>
    <col min="11021" max="11021" width="9.28515625" style="5" bestFit="1" customWidth="1"/>
    <col min="11022" max="11024" width="7" style="5"/>
    <col min="11025" max="11025" width="9.28515625" style="5" bestFit="1" customWidth="1"/>
    <col min="11026" max="11262" width="7" style="5"/>
    <col min="11263" max="11263" width="35.7109375" style="5" customWidth="1"/>
    <col min="11264" max="11264" width="11.7109375" style="5" customWidth="1"/>
    <col min="11265" max="11265" width="0.7109375" style="5" customWidth="1"/>
    <col min="11266" max="11266" width="7.7109375" style="5" customWidth="1"/>
    <col min="11267" max="11267" width="0.7109375" style="5" customWidth="1"/>
    <col min="11268" max="11268" width="12.7109375" style="5" customWidth="1"/>
    <col min="11269" max="11269" width="0.7109375" style="5" customWidth="1"/>
    <col min="11270" max="11270" width="12.7109375" style="5" customWidth="1"/>
    <col min="11271" max="11271" width="0.7109375" style="5" customWidth="1"/>
    <col min="11272" max="11272" width="12.7109375" style="5" customWidth="1"/>
    <col min="11273" max="11273" width="0.7109375" style="5" customWidth="1"/>
    <col min="11274" max="11274" width="12.7109375" style="5" customWidth="1"/>
    <col min="11275" max="11275" width="0.7109375" style="5" customWidth="1"/>
    <col min="11276" max="11276" width="7.42578125" style="5" bestFit="1" customWidth="1"/>
    <col min="11277" max="11277" width="9.28515625" style="5" bestFit="1" customWidth="1"/>
    <col min="11278" max="11280" width="7" style="5"/>
    <col min="11281" max="11281" width="9.28515625" style="5" bestFit="1" customWidth="1"/>
    <col min="11282" max="11518" width="7" style="5"/>
    <col min="11519" max="11519" width="35.7109375" style="5" customWidth="1"/>
    <col min="11520" max="11520" width="11.7109375" style="5" customWidth="1"/>
    <col min="11521" max="11521" width="0.7109375" style="5" customWidth="1"/>
    <col min="11522" max="11522" width="7.7109375" style="5" customWidth="1"/>
    <col min="11523" max="11523" width="0.7109375" style="5" customWidth="1"/>
    <col min="11524" max="11524" width="12.7109375" style="5" customWidth="1"/>
    <col min="11525" max="11525" width="0.7109375" style="5" customWidth="1"/>
    <col min="11526" max="11526" width="12.7109375" style="5" customWidth="1"/>
    <col min="11527" max="11527" width="0.7109375" style="5" customWidth="1"/>
    <col min="11528" max="11528" width="12.7109375" style="5" customWidth="1"/>
    <col min="11529" max="11529" width="0.7109375" style="5" customWidth="1"/>
    <col min="11530" max="11530" width="12.7109375" style="5" customWidth="1"/>
    <col min="11531" max="11531" width="0.7109375" style="5" customWidth="1"/>
    <col min="11532" max="11532" width="7.42578125" style="5" bestFit="1" customWidth="1"/>
    <col min="11533" max="11533" width="9.28515625" style="5" bestFit="1" customWidth="1"/>
    <col min="11534" max="11536" width="7" style="5"/>
    <col min="11537" max="11537" width="9.28515625" style="5" bestFit="1" customWidth="1"/>
    <col min="11538" max="11774" width="7" style="5"/>
    <col min="11775" max="11775" width="35.7109375" style="5" customWidth="1"/>
    <col min="11776" max="11776" width="11.7109375" style="5" customWidth="1"/>
    <col min="11777" max="11777" width="0.7109375" style="5" customWidth="1"/>
    <col min="11778" max="11778" width="7.7109375" style="5" customWidth="1"/>
    <col min="11779" max="11779" width="0.7109375" style="5" customWidth="1"/>
    <col min="11780" max="11780" width="12.7109375" style="5" customWidth="1"/>
    <col min="11781" max="11781" width="0.7109375" style="5" customWidth="1"/>
    <col min="11782" max="11782" width="12.7109375" style="5" customWidth="1"/>
    <col min="11783" max="11783" width="0.7109375" style="5" customWidth="1"/>
    <col min="11784" max="11784" width="12.7109375" style="5" customWidth="1"/>
    <col min="11785" max="11785" width="0.7109375" style="5" customWidth="1"/>
    <col min="11786" max="11786" width="12.7109375" style="5" customWidth="1"/>
    <col min="11787" max="11787" width="0.7109375" style="5" customWidth="1"/>
    <col min="11788" max="11788" width="7.42578125" style="5" bestFit="1" customWidth="1"/>
    <col min="11789" max="11789" width="9.28515625" style="5" bestFit="1" customWidth="1"/>
    <col min="11790" max="11792" width="7" style="5"/>
    <col min="11793" max="11793" width="9.28515625" style="5" bestFit="1" customWidth="1"/>
    <col min="11794" max="12030" width="7" style="5"/>
    <col min="12031" max="12031" width="35.7109375" style="5" customWidth="1"/>
    <col min="12032" max="12032" width="11.7109375" style="5" customWidth="1"/>
    <col min="12033" max="12033" width="0.7109375" style="5" customWidth="1"/>
    <col min="12034" max="12034" width="7.7109375" style="5" customWidth="1"/>
    <col min="12035" max="12035" width="0.7109375" style="5" customWidth="1"/>
    <col min="12036" max="12036" width="12.7109375" style="5" customWidth="1"/>
    <col min="12037" max="12037" width="0.7109375" style="5" customWidth="1"/>
    <col min="12038" max="12038" width="12.7109375" style="5" customWidth="1"/>
    <col min="12039" max="12039" width="0.7109375" style="5" customWidth="1"/>
    <col min="12040" max="12040" width="12.7109375" style="5" customWidth="1"/>
    <col min="12041" max="12041" width="0.7109375" style="5" customWidth="1"/>
    <col min="12042" max="12042" width="12.7109375" style="5" customWidth="1"/>
    <col min="12043" max="12043" width="0.7109375" style="5" customWidth="1"/>
    <col min="12044" max="12044" width="7.42578125" style="5" bestFit="1" customWidth="1"/>
    <col min="12045" max="12045" width="9.28515625" style="5" bestFit="1" customWidth="1"/>
    <col min="12046" max="12048" width="7" style="5"/>
    <col min="12049" max="12049" width="9.28515625" style="5" bestFit="1" customWidth="1"/>
    <col min="12050" max="12286" width="7" style="5"/>
    <col min="12287" max="12287" width="35.7109375" style="5" customWidth="1"/>
    <col min="12288" max="12288" width="11.7109375" style="5" customWidth="1"/>
    <col min="12289" max="12289" width="0.7109375" style="5" customWidth="1"/>
    <col min="12290" max="12290" width="7.7109375" style="5" customWidth="1"/>
    <col min="12291" max="12291" width="0.7109375" style="5" customWidth="1"/>
    <col min="12292" max="12292" width="12.7109375" style="5" customWidth="1"/>
    <col min="12293" max="12293" width="0.7109375" style="5" customWidth="1"/>
    <col min="12294" max="12294" width="12.7109375" style="5" customWidth="1"/>
    <col min="12295" max="12295" width="0.7109375" style="5" customWidth="1"/>
    <col min="12296" max="12296" width="12.7109375" style="5" customWidth="1"/>
    <col min="12297" max="12297" width="0.7109375" style="5" customWidth="1"/>
    <col min="12298" max="12298" width="12.7109375" style="5" customWidth="1"/>
    <col min="12299" max="12299" width="0.7109375" style="5" customWidth="1"/>
    <col min="12300" max="12300" width="7.42578125" style="5" bestFit="1" customWidth="1"/>
    <col min="12301" max="12301" width="9.28515625" style="5" bestFit="1" customWidth="1"/>
    <col min="12302" max="12304" width="7" style="5"/>
    <col min="12305" max="12305" width="9.28515625" style="5" bestFit="1" customWidth="1"/>
    <col min="12306" max="12542" width="7" style="5"/>
    <col min="12543" max="12543" width="35.7109375" style="5" customWidth="1"/>
    <col min="12544" max="12544" width="11.7109375" style="5" customWidth="1"/>
    <col min="12545" max="12545" width="0.7109375" style="5" customWidth="1"/>
    <col min="12546" max="12546" width="7.7109375" style="5" customWidth="1"/>
    <col min="12547" max="12547" width="0.7109375" style="5" customWidth="1"/>
    <col min="12548" max="12548" width="12.7109375" style="5" customWidth="1"/>
    <col min="12549" max="12549" width="0.7109375" style="5" customWidth="1"/>
    <col min="12550" max="12550" width="12.7109375" style="5" customWidth="1"/>
    <col min="12551" max="12551" width="0.7109375" style="5" customWidth="1"/>
    <col min="12552" max="12552" width="12.7109375" style="5" customWidth="1"/>
    <col min="12553" max="12553" width="0.7109375" style="5" customWidth="1"/>
    <col min="12554" max="12554" width="12.7109375" style="5" customWidth="1"/>
    <col min="12555" max="12555" width="0.7109375" style="5" customWidth="1"/>
    <col min="12556" max="12556" width="7.42578125" style="5" bestFit="1" customWidth="1"/>
    <col min="12557" max="12557" width="9.28515625" style="5" bestFit="1" customWidth="1"/>
    <col min="12558" max="12560" width="7" style="5"/>
    <col min="12561" max="12561" width="9.28515625" style="5" bestFit="1" customWidth="1"/>
    <col min="12562" max="12798" width="7" style="5"/>
    <col min="12799" max="12799" width="35.7109375" style="5" customWidth="1"/>
    <col min="12800" max="12800" width="11.7109375" style="5" customWidth="1"/>
    <col min="12801" max="12801" width="0.7109375" style="5" customWidth="1"/>
    <col min="12802" max="12802" width="7.7109375" style="5" customWidth="1"/>
    <col min="12803" max="12803" width="0.7109375" style="5" customWidth="1"/>
    <col min="12804" max="12804" width="12.7109375" style="5" customWidth="1"/>
    <col min="12805" max="12805" width="0.7109375" style="5" customWidth="1"/>
    <col min="12806" max="12806" width="12.7109375" style="5" customWidth="1"/>
    <col min="12807" max="12807" width="0.7109375" style="5" customWidth="1"/>
    <col min="12808" max="12808" width="12.7109375" style="5" customWidth="1"/>
    <col min="12809" max="12809" width="0.7109375" style="5" customWidth="1"/>
    <col min="12810" max="12810" width="12.7109375" style="5" customWidth="1"/>
    <col min="12811" max="12811" width="0.7109375" style="5" customWidth="1"/>
    <col min="12812" max="12812" width="7.42578125" style="5" bestFit="1" customWidth="1"/>
    <col min="12813" max="12813" width="9.28515625" style="5" bestFit="1" customWidth="1"/>
    <col min="12814" max="12816" width="7" style="5"/>
    <col min="12817" max="12817" width="9.28515625" style="5" bestFit="1" customWidth="1"/>
    <col min="12818" max="13054" width="7" style="5"/>
    <col min="13055" max="13055" width="35.7109375" style="5" customWidth="1"/>
    <col min="13056" max="13056" width="11.7109375" style="5" customWidth="1"/>
    <col min="13057" max="13057" width="0.7109375" style="5" customWidth="1"/>
    <col min="13058" max="13058" width="7.7109375" style="5" customWidth="1"/>
    <col min="13059" max="13059" width="0.7109375" style="5" customWidth="1"/>
    <col min="13060" max="13060" width="12.7109375" style="5" customWidth="1"/>
    <col min="13061" max="13061" width="0.7109375" style="5" customWidth="1"/>
    <col min="13062" max="13062" width="12.7109375" style="5" customWidth="1"/>
    <col min="13063" max="13063" width="0.7109375" style="5" customWidth="1"/>
    <col min="13064" max="13064" width="12.7109375" style="5" customWidth="1"/>
    <col min="13065" max="13065" width="0.7109375" style="5" customWidth="1"/>
    <col min="13066" max="13066" width="12.7109375" style="5" customWidth="1"/>
    <col min="13067" max="13067" width="0.7109375" style="5" customWidth="1"/>
    <col min="13068" max="13068" width="7.42578125" style="5" bestFit="1" customWidth="1"/>
    <col min="13069" max="13069" width="9.28515625" style="5" bestFit="1" customWidth="1"/>
    <col min="13070" max="13072" width="7" style="5"/>
    <col min="13073" max="13073" width="9.28515625" style="5" bestFit="1" customWidth="1"/>
    <col min="13074" max="13310" width="7" style="5"/>
    <col min="13311" max="13311" width="35.7109375" style="5" customWidth="1"/>
    <col min="13312" max="13312" width="11.7109375" style="5" customWidth="1"/>
    <col min="13313" max="13313" width="0.7109375" style="5" customWidth="1"/>
    <col min="13314" max="13314" width="7.7109375" style="5" customWidth="1"/>
    <col min="13315" max="13315" width="0.7109375" style="5" customWidth="1"/>
    <col min="13316" max="13316" width="12.7109375" style="5" customWidth="1"/>
    <col min="13317" max="13317" width="0.7109375" style="5" customWidth="1"/>
    <col min="13318" max="13318" width="12.7109375" style="5" customWidth="1"/>
    <col min="13319" max="13319" width="0.7109375" style="5" customWidth="1"/>
    <col min="13320" max="13320" width="12.7109375" style="5" customWidth="1"/>
    <col min="13321" max="13321" width="0.7109375" style="5" customWidth="1"/>
    <col min="13322" max="13322" width="12.7109375" style="5" customWidth="1"/>
    <col min="13323" max="13323" width="0.7109375" style="5" customWidth="1"/>
    <col min="13324" max="13324" width="7.42578125" style="5" bestFit="1" customWidth="1"/>
    <col min="13325" max="13325" width="9.28515625" style="5" bestFit="1" customWidth="1"/>
    <col min="13326" max="13328" width="7" style="5"/>
    <col min="13329" max="13329" width="9.28515625" style="5" bestFit="1" customWidth="1"/>
    <col min="13330" max="13566" width="7" style="5"/>
    <col min="13567" max="13567" width="35.7109375" style="5" customWidth="1"/>
    <col min="13568" max="13568" width="11.7109375" style="5" customWidth="1"/>
    <col min="13569" max="13569" width="0.7109375" style="5" customWidth="1"/>
    <col min="13570" max="13570" width="7.7109375" style="5" customWidth="1"/>
    <col min="13571" max="13571" width="0.7109375" style="5" customWidth="1"/>
    <col min="13572" max="13572" width="12.7109375" style="5" customWidth="1"/>
    <col min="13573" max="13573" width="0.7109375" style="5" customWidth="1"/>
    <col min="13574" max="13574" width="12.7109375" style="5" customWidth="1"/>
    <col min="13575" max="13575" width="0.7109375" style="5" customWidth="1"/>
    <col min="13576" max="13576" width="12.7109375" style="5" customWidth="1"/>
    <col min="13577" max="13577" width="0.7109375" style="5" customWidth="1"/>
    <col min="13578" max="13578" width="12.7109375" style="5" customWidth="1"/>
    <col min="13579" max="13579" width="0.7109375" style="5" customWidth="1"/>
    <col min="13580" max="13580" width="7.42578125" style="5" bestFit="1" customWidth="1"/>
    <col min="13581" max="13581" width="9.28515625" style="5" bestFit="1" customWidth="1"/>
    <col min="13582" max="13584" width="7" style="5"/>
    <col min="13585" max="13585" width="9.28515625" style="5" bestFit="1" customWidth="1"/>
    <col min="13586" max="13822" width="7" style="5"/>
    <col min="13823" max="13823" width="35.7109375" style="5" customWidth="1"/>
    <col min="13824" max="13824" width="11.7109375" style="5" customWidth="1"/>
    <col min="13825" max="13825" width="0.7109375" style="5" customWidth="1"/>
    <col min="13826" max="13826" width="7.7109375" style="5" customWidth="1"/>
    <col min="13827" max="13827" width="0.7109375" style="5" customWidth="1"/>
    <col min="13828" max="13828" width="12.7109375" style="5" customWidth="1"/>
    <col min="13829" max="13829" width="0.7109375" style="5" customWidth="1"/>
    <col min="13830" max="13830" width="12.7109375" style="5" customWidth="1"/>
    <col min="13831" max="13831" width="0.7109375" style="5" customWidth="1"/>
    <col min="13832" max="13832" width="12.7109375" style="5" customWidth="1"/>
    <col min="13833" max="13833" width="0.7109375" style="5" customWidth="1"/>
    <col min="13834" max="13834" width="12.7109375" style="5" customWidth="1"/>
    <col min="13835" max="13835" width="0.7109375" style="5" customWidth="1"/>
    <col min="13836" max="13836" width="7.42578125" style="5" bestFit="1" customWidth="1"/>
    <col min="13837" max="13837" width="9.28515625" style="5" bestFit="1" customWidth="1"/>
    <col min="13838" max="13840" width="7" style="5"/>
    <col min="13841" max="13841" width="9.28515625" style="5" bestFit="1" customWidth="1"/>
    <col min="13842" max="14078" width="7" style="5"/>
    <col min="14079" max="14079" width="35.7109375" style="5" customWidth="1"/>
    <col min="14080" max="14080" width="11.7109375" style="5" customWidth="1"/>
    <col min="14081" max="14081" width="0.7109375" style="5" customWidth="1"/>
    <col min="14082" max="14082" width="7.7109375" style="5" customWidth="1"/>
    <col min="14083" max="14083" width="0.7109375" style="5" customWidth="1"/>
    <col min="14084" max="14084" width="12.7109375" style="5" customWidth="1"/>
    <col min="14085" max="14085" width="0.7109375" style="5" customWidth="1"/>
    <col min="14086" max="14086" width="12.7109375" style="5" customWidth="1"/>
    <col min="14087" max="14087" width="0.7109375" style="5" customWidth="1"/>
    <col min="14088" max="14088" width="12.7109375" style="5" customWidth="1"/>
    <col min="14089" max="14089" width="0.7109375" style="5" customWidth="1"/>
    <col min="14090" max="14090" width="12.7109375" style="5" customWidth="1"/>
    <col min="14091" max="14091" width="0.7109375" style="5" customWidth="1"/>
    <col min="14092" max="14092" width="7.42578125" style="5" bestFit="1" customWidth="1"/>
    <col min="14093" max="14093" width="9.28515625" style="5" bestFit="1" customWidth="1"/>
    <col min="14094" max="14096" width="7" style="5"/>
    <col min="14097" max="14097" width="9.28515625" style="5" bestFit="1" customWidth="1"/>
    <col min="14098" max="14334" width="7" style="5"/>
    <col min="14335" max="14335" width="35.7109375" style="5" customWidth="1"/>
    <col min="14336" max="14336" width="11.7109375" style="5" customWidth="1"/>
    <col min="14337" max="14337" width="0.7109375" style="5" customWidth="1"/>
    <col min="14338" max="14338" width="7.7109375" style="5" customWidth="1"/>
    <col min="14339" max="14339" width="0.7109375" style="5" customWidth="1"/>
    <col min="14340" max="14340" width="12.7109375" style="5" customWidth="1"/>
    <col min="14341" max="14341" width="0.7109375" style="5" customWidth="1"/>
    <col min="14342" max="14342" width="12.7109375" style="5" customWidth="1"/>
    <col min="14343" max="14343" width="0.7109375" style="5" customWidth="1"/>
    <col min="14344" max="14344" width="12.7109375" style="5" customWidth="1"/>
    <col min="14345" max="14345" width="0.7109375" style="5" customWidth="1"/>
    <col min="14346" max="14346" width="12.7109375" style="5" customWidth="1"/>
    <col min="14347" max="14347" width="0.7109375" style="5" customWidth="1"/>
    <col min="14348" max="14348" width="7.42578125" style="5" bestFit="1" customWidth="1"/>
    <col min="14349" max="14349" width="9.28515625" style="5" bestFit="1" customWidth="1"/>
    <col min="14350" max="14352" width="7" style="5"/>
    <col min="14353" max="14353" width="9.28515625" style="5" bestFit="1" customWidth="1"/>
    <col min="14354" max="14590" width="7" style="5"/>
    <col min="14591" max="14591" width="35.7109375" style="5" customWidth="1"/>
    <col min="14592" max="14592" width="11.7109375" style="5" customWidth="1"/>
    <col min="14593" max="14593" width="0.7109375" style="5" customWidth="1"/>
    <col min="14594" max="14594" width="7.7109375" style="5" customWidth="1"/>
    <col min="14595" max="14595" width="0.7109375" style="5" customWidth="1"/>
    <col min="14596" max="14596" width="12.7109375" style="5" customWidth="1"/>
    <col min="14597" max="14597" width="0.7109375" style="5" customWidth="1"/>
    <col min="14598" max="14598" width="12.7109375" style="5" customWidth="1"/>
    <col min="14599" max="14599" width="0.7109375" style="5" customWidth="1"/>
    <col min="14600" max="14600" width="12.7109375" style="5" customWidth="1"/>
    <col min="14601" max="14601" width="0.7109375" style="5" customWidth="1"/>
    <col min="14602" max="14602" width="12.7109375" style="5" customWidth="1"/>
    <col min="14603" max="14603" width="0.7109375" style="5" customWidth="1"/>
    <col min="14604" max="14604" width="7.42578125" style="5" bestFit="1" customWidth="1"/>
    <col min="14605" max="14605" width="9.28515625" style="5" bestFit="1" customWidth="1"/>
    <col min="14606" max="14608" width="7" style="5"/>
    <col min="14609" max="14609" width="9.28515625" style="5" bestFit="1" customWidth="1"/>
    <col min="14610" max="14846" width="7" style="5"/>
    <col min="14847" max="14847" width="35.7109375" style="5" customWidth="1"/>
    <col min="14848" max="14848" width="11.7109375" style="5" customWidth="1"/>
    <col min="14849" max="14849" width="0.7109375" style="5" customWidth="1"/>
    <col min="14850" max="14850" width="7.7109375" style="5" customWidth="1"/>
    <col min="14851" max="14851" width="0.7109375" style="5" customWidth="1"/>
    <col min="14852" max="14852" width="12.7109375" style="5" customWidth="1"/>
    <col min="14853" max="14853" width="0.7109375" style="5" customWidth="1"/>
    <col min="14854" max="14854" width="12.7109375" style="5" customWidth="1"/>
    <col min="14855" max="14855" width="0.7109375" style="5" customWidth="1"/>
    <col min="14856" max="14856" width="12.7109375" style="5" customWidth="1"/>
    <col min="14857" max="14857" width="0.7109375" style="5" customWidth="1"/>
    <col min="14858" max="14858" width="12.7109375" style="5" customWidth="1"/>
    <col min="14859" max="14859" width="0.7109375" style="5" customWidth="1"/>
    <col min="14860" max="14860" width="7.42578125" style="5" bestFit="1" customWidth="1"/>
    <col min="14861" max="14861" width="9.28515625" style="5" bestFit="1" customWidth="1"/>
    <col min="14862" max="14864" width="7" style="5"/>
    <col min="14865" max="14865" width="9.28515625" style="5" bestFit="1" customWidth="1"/>
    <col min="14866" max="15102" width="7" style="5"/>
    <col min="15103" max="15103" width="35.7109375" style="5" customWidth="1"/>
    <col min="15104" max="15104" width="11.7109375" style="5" customWidth="1"/>
    <col min="15105" max="15105" width="0.7109375" style="5" customWidth="1"/>
    <col min="15106" max="15106" width="7.7109375" style="5" customWidth="1"/>
    <col min="15107" max="15107" width="0.7109375" style="5" customWidth="1"/>
    <col min="15108" max="15108" width="12.7109375" style="5" customWidth="1"/>
    <col min="15109" max="15109" width="0.7109375" style="5" customWidth="1"/>
    <col min="15110" max="15110" width="12.7109375" style="5" customWidth="1"/>
    <col min="15111" max="15111" width="0.7109375" style="5" customWidth="1"/>
    <col min="15112" max="15112" width="12.7109375" style="5" customWidth="1"/>
    <col min="15113" max="15113" width="0.7109375" style="5" customWidth="1"/>
    <col min="15114" max="15114" width="12.7109375" style="5" customWidth="1"/>
    <col min="15115" max="15115" width="0.7109375" style="5" customWidth="1"/>
    <col min="15116" max="15116" width="7.42578125" style="5" bestFit="1" customWidth="1"/>
    <col min="15117" max="15117" width="9.28515625" style="5" bestFit="1" customWidth="1"/>
    <col min="15118" max="15120" width="7" style="5"/>
    <col min="15121" max="15121" width="9.28515625" style="5" bestFit="1" customWidth="1"/>
    <col min="15122" max="15358" width="7" style="5"/>
    <col min="15359" max="15359" width="35.7109375" style="5" customWidth="1"/>
    <col min="15360" max="15360" width="11.7109375" style="5" customWidth="1"/>
    <col min="15361" max="15361" width="0.7109375" style="5" customWidth="1"/>
    <col min="15362" max="15362" width="7.7109375" style="5" customWidth="1"/>
    <col min="15363" max="15363" width="0.7109375" style="5" customWidth="1"/>
    <col min="15364" max="15364" width="12.7109375" style="5" customWidth="1"/>
    <col min="15365" max="15365" width="0.7109375" style="5" customWidth="1"/>
    <col min="15366" max="15366" width="12.7109375" style="5" customWidth="1"/>
    <col min="15367" max="15367" width="0.7109375" style="5" customWidth="1"/>
    <col min="15368" max="15368" width="12.7109375" style="5" customWidth="1"/>
    <col min="15369" max="15369" width="0.7109375" style="5" customWidth="1"/>
    <col min="15370" max="15370" width="12.7109375" style="5" customWidth="1"/>
    <col min="15371" max="15371" width="0.7109375" style="5" customWidth="1"/>
    <col min="15372" max="15372" width="7.42578125" style="5" bestFit="1" customWidth="1"/>
    <col min="15373" max="15373" width="9.28515625" style="5" bestFit="1" customWidth="1"/>
    <col min="15374" max="15376" width="7" style="5"/>
    <col min="15377" max="15377" width="9.28515625" style="5" bestFit="1" customWidth="1"/>
    <col min="15378" max="15614" width="7" style="5"/>
    <col min="15615" max="15615" width="35.7109375" style="5" customWidth="1"/>
    <col min="15616" max="15616" width="11.7109375" style="5" customWidth="1"/>
    <col min="15617" max="15617" width="0.7109375" style="5" customWidth="1"/>
    <col min="15618" max="15618" width="7.7109375" style="5" customWidth="1"/>
    <col min="15619" max="15619" width="0.7109375" style="5" customWidth="1"/>
    <col min="15620" max="15620" width="12.7109375" style="5" customWidth="1"/>
    <col min="15621" max="15621" width="0.7109375" style="5" customWidth="1"/>
    <col min="15622" max="15622" width="12.7109375" style="5" customWidth="1"/>
    <col min="15623" max="15623" width="0.7109375" style="5" customWidth="1"/>
    <col min="15624" max="15624" width="12.7109375" style="5" customWidth="1"/>
    <col min="15625" max="15625" width="0.7109375" style="5" customWidth="1"/>
    <col min="15626" max="15626" width="12.7109375" style="5" customWidth="1"/>
    <col min="15627" max="15627" width="0.7109375" style="5" customWidth="1"/>
    <col min="15628" max="15628" width="7.42578125" style="5" bestFit="1" customWidth="1"/>
    <col min="15629" max="15629" width="9.28515625" style="5" bestFit="1" customWidth="1"/>
    <col min="15630" max="15632" width="7" style="5"/>
    <col min="15633" max="15633" width="9.28515625" style="5" bestFit="1" customWidth="1"/>
    <col min="15634" max="15870" width="7" style="5"/>
    <col min="15871" max="15871" width="35.7109375" style="5" customWidth="1"/>
    <col min="15872" max="15872" width="11.7109375" style="5" customWidth="1"/>
    <col min="15873" max="15873" width="0.7109375" style="5" customWidth="1"/>
    <col min="15874" max="15874" width="7.7109375" style="5" customWidth="1"/>
    <col min="15875" max="15875" width="0.7109375" style="5" customWidth="1"/>
    <col min="15876" max="15876" width="12.7109375" style="5" customWidth="1"/>
    <col min="15877" max="15877" width="0.7109375" style="5" customWidth="1"/>
    <col min="15878" max="15878" width="12.7109375" style="5" customWidth="1"/>
    <col min="15879" max="15879" width="0.7109375" style="5" customWidth="1"/>
    <col min="15880" max="15880" width="12.7109375" style="5" customWidth="1"/>
    <col min="15881" max="15881" width="0.7109375" style="5" customWidth="1"/>
    <col min="15882" max="15882" width="12.7109375" style="5" customWidth="1"/>
    <col min="15883" max="15883" width="0.7109375" style="5" customWidth="1"/>
    <col min="15884" max="15884" width="7.42578125" style="5" bestFit="1" customWidth="1"/>
    <col min="15885" max="15885" width="9.28515625" style="5" bestFit="1" customWidth="1"/>
    <col min="15886" max="15888" width="7" style="5"/>
    <col min="15889" max="15889" width="9.28515625" style="5" bestFit="1" customWidth="1"/>
    <col min="15890" max="16126" width="7" style="5"/>
    <col min="16127" max="16127" width="35.7109375" style="5" customWidth="1"/>
    <col min="16128" max="16128" width="11.7109375" style="5" customWidth="1"/>
    <col min="16129" max="16129" width="0.7109375" style="5" customWidth="1"/>
    <col min="16130" max="16130" width="7.7109375" style="5" customWidth="1"/>
    <col min="16131" max="16131" width="0.7109375" style="5" customWidth="1"/>
    <col min="16132" max="16132" width="12.7109375" style="5" customWidth="1"/>
    <col min="16133" max="16133" width="0.7109375" style="5" customWidth="1"/>
    <col min="16134" max="16134" width="12.7109375" style="5" customWidth="1"/>
    <col min="16135" max="16135" width="0.7109375" style="5" customWidth="1"/>
    <col min="16136" max="16136" width="12.7109375" style="5" customWidth="1"/>
    <col min="16137" max="16137" width="0.7109375" style="5" customWidth="1"/>
    <col min="16138" max="16138" width="12.7109375" style="5" customWidth="1"/>
    <col min="16139" max="16139" width="0.7109375" style="5" customWidth="1"/>
    <col min="16140" max="16140" width="7.42578125" style="5" bestFit="1" customWidth="1"/>
    <col min="16141" max="16141" width="9.28515625" style="5" bestFit="1" customWidth="1"/>
    <col min="16142" max="16144" width="7" style="5"/>
    <col min="16145" max="16145" width="9.28515625" style="5" bestFit="1" customWidth="1"/>
    <col min="16146" max="16384" width="7" style="5"/>
  </cols>
  <sheetData>
    <row r="1" spans="1:14" ht="21" customHeight="1">
      <c r="B1" s="4"/>
      <c r="C1" s="4"/>
      <c r="D1" s="4"/>
      <c r="E1" s="4"/>
      <c r="F1" s="53"/>
      <c r="G1" s="9"/>
      <c r="H1" s="53"/>
      <c r="L1" s="3" t="s">
        <v>62</v>
      </c>
    </row>
    <row r="2" spans="1:14" ht="21" customHeight="1">
      <c r="A2" s="1" t="s">
        <v>100</v>
      </c>
      <c r="B2" s="4"/>
      <c r="C2" s="4"/>
      <c r="D2" s="4"/>
      <c r="E2" s="4"/>
      <c r="F2" s="53"/>
      <c r="G2" s="9"/>
      <c r="H2" s="53"/>
    </row>
    <row r="3" spans="1:14" ht="21" customHeight="1">
      <c r="A3" s="2" t="s">
        <v>10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4" ht="21" customHeight="1">
      <c r="A4" s="2" t="s">
        <v>203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ht="21" customHeight="1">
      <c r="A5" s="6"/>
      <c r="B5" s="20"/>
      <c r="C5" s="20"/>
      <c r="D5" s="20"/>
      <c r="E5" s="20"/>
      <c r="F5" s="20"/>
      <c r="H5" s="20"/>
      <c r="I5" s="3"/>
      <c r="J5" s="20"/>
      <c r="L5" s="3" t="s">
        <v>178</v>
      </c>
    </row>
    <row r="6" spans="1:14" s="21" customFormat="1" ht="21" customHeight="1">
      <c r="A6" s="2"/>
      <c r="B6" s="54"/>
      <c r="C6" s="54"/>
      <c r="D6" s="8"/>
      <c r="E6" s="8"/>
      <c r="F6" s="85" t="s">
        <v>21</v>
      </c>
      <c r="G6" s="85"/>
      <c r="H6" s="85"/>
      <c r="I6" s="8"/>
      <c r="J6" s="85" t="s">
        <v>29</v>
      </c>
      <c r="K6" s="85"/>
      <c r="L6" s="85"/>
    </row>
    <row r="7" spans="1:14" ht="21" customHeight="1">
      <c r="D7" s="55" t="s">
        <v>0</v>
      </c>
      <c r="E7" s="10"/>
      <c r="F7" s="10">
        <v>2568</v>
      </c>
      <c r="G7" s="11"/>
      <c r="H7" s="10">
        <v>2567</v>
      </c>
      <c r="J7" s="10">
        <v>2568</v>
      </c>
      <c r="K7" s="11"/>
      <c r="L7" s="10">
        <v>2567</v>
      </c>
    </row>
    <row r="8" spans="1:14" ht="21" customHeight="1">
      <c r="A8" s="2" t="s">
        <v>39</v>
      </c>
      <c r="B8" s="5"/>
      <c r="C8" s="5"/>
      <c r="D8" s="13"/>
      <c r="F8" s="5"/>
      <c r="H8" s="5"/>
      <c r="J8" s="5"/>
      <c r="L8" s="5"/>
    </row>
    <row r="9" spans="1:14" ht="21" customHeight="1">
      <c r="A9" s="4" t="s">
        <v>63</v>
      </c>
      <c r="B9" s="5"/>
      <c r="C9" s="5"/>
      <c r="D9" s="13"/>
      <c r="F9" s="12">
        <v>17446</v>
      </c>
      <c r="G9" s="12"/>
      <c r="H9" s="12">
        <v>17403</v>
      </c>
      <c r="I9" s="12"/>
      <c r="J9" s="12">
        <v>17432</v>
      </c>
      <c r="K9" s="12"/>
      <c r="L9" s="12">
        <v>17385</v>
      </c>
    </row>
    <row r="10" spans="1:14" ht="21" customHeight="1">
      <c r="A10" s="4" t="s">
        <v>64</v>
      </c>
      <c r="B10" s="5"/>
      <c r="C10" s="5"/>
      <c r="F10" s="12">
        <v>117507</v>
      </c>
      <c r="G10" s="12"/>
      <c r="H10" s="12">
        <v>146576</v>
      </c>
      <c r="I10" s="12"/>
      <c r="J10" s="12">
        <v>90754</v>
      </c>
      <c r="K10" s="12"/>
      <c r="L10" s="12">
        <v>115716</v>
      </c>
    </row>
    <row r="11" spans="1:14" ht="21" customHeight="1">
      <c r="A11" s="4" t="s">
        <v>141</v>
      </c>
      <c r="B11" s="5"/>
      <c r="C11" s="5"/>
      <c r="F11" s="12">
        <v>5916</v>
      </c>
      <c r="G11" s="12"/>
      <c r="H11" s="12">
        <v>114</v>
      </c>
      <c r="I11" s="12"/>
      <c r="J11" s="12">
        <v>5916</v>
      </c>
      <c r="K11" s="12"/>
      <c r="L11" s="12">
        <v>114</v>
      </c>
    </row>
    <row r="12" spans="1:14" ht="21" customHeight="1">
      <c r="A12" s="4" t="s">
        <v>188</v>
      </c>
      <c r="B12" s="5"/>
      <c r="C12" s="5"/>
      <c r="F12" s="12">
        <v>84</v>
      </c>
      <c r="G12" s="12"/>
      <c r="H12" s="12">
        <v>103</v>
      </c>
      <c r="I12" s="12"/>
      <c r="J12" s="12">
        <v>84</v>
      </c>
      <c r="K12" s="12"/>
      <c r="L12" s="12">
        <v>103</v>
      </c>
    </row>
    <row r="13" spans="1:14" ht="21" customHeight="1">
      <c r="A13" s="4" t="s">
        <v>45</v>
      </c>
      <c r="B13" s="5"/>
      <c r="C13" s="5"/>
      <c r="D13" s="13"/>
      <c r="F13" s="12">
        <v>724</v>
      </c>
      <c r="G13" s="12"/>
      <c r="H13" s="12">
        <v>1833</v>
      </c>
      <c r="I13" s="12"/>
      <c r="J13" s="12">
        <v>2878</v>
      </c>
      <c r="K13" s="12"/>
      <c r="L13" s="12">
        <v>2504</v>
      </c>
    </row>
    <row r="14" spans="1:14" ht="21" customHeight="1">
      <c r="A14" s="2" t="s">
        <v>40</v>
      </c>
      <c r="B14" s="5"/>
      <c r="C14" s="5"/>
      <c r="D14" s="13"/>
      <c r="E14" s="3"/>
      <c r="F14" s="23">
        <f>SUM(F9:F13)</f>
        <v>141677</v>
      </c>
      <c r="G14" s="12"/>
      <c r="H14" s="23">
        <f>SUM(H9:H13)</f>
        <v>166029</v>
      </c>
      <c r="I14" s="12"/>
      <c r="J14" s="23">
        <f>SUM(J9:J13)</f>
        <v>117064</v>
      </c>
      <c r="K14" s="12"/>
      <c r="L14" s="23">
        <f>SUM(L9:L13)</f>
        <v>135822</v>
      </c>
    </row>
    <row r="15" spans="1:14" ht="21" customHeight="1">
      <c r="A15" s="2" t="s">
        <v>41</v>
      </c>
      <c r="B15" s="5"/>
      <c r="C15" s="5"/>
      <c r="D15" s="13"/>
      <c r="E15" s="3"/>
      <c r="F15" s="14"/>
      <c r="G15" s="12"/>
      <c r="H15" s="14"/>
      <c r="I15" s="12"/>
      <c r="J15" s="14"/>
      <c r="K15" s="12"/>
      <c r="L15" s="14"/>
    </row>
    <row r="16" spans="1:14" ht="21" customHeight="1">
      <c r="A16" s="4" t="s">
        <v>65</v>
      </c>
      <c r="B16" s="5"/>
      <c r="C16" s="5"/>
      <c r="D16" s="13"/>
      <c r="E16" s="3"/>
      <c r="F16" s="14">
        <v>14019</v>
      </c>
      <c r="G16" s="12"/>
      <c r="H16" s="14">
        <v>17208</v>
      </c>
      <c r="I16" s="12"/>
      <c r="J16" s="14">
        <v>14010</v>
      </c>
      <c r="K16" s="12"/>
      <c r="L16" s="14">
        <v>17208</v>
      </c>
      <c r="M16" s="9"/>
      <c r="N16" s="9"/>
    </row>
    <row r="17" spans="1:12" ht="21" customHeight="1">
      <c r="A17" s="4" t="s">
        <v>66</v>
      </c>
      <c r="B17" s="5"/>
      <c r="C17" s="5"/>
      <c r="D17" s="13"/>
      <c r="F17" s="12">
        <v>67526</v>
      </c>
      <c r="G17" s="12"/>
      <c r="H17" s="12">
        <v>71476</v>
      </c>
      <c r="I17" s="12"/>
      <c r="J17" s="12">
        <v>46954</v>
      </c>
      <c r="K17" s="12"/>
      <c r="L17" s="12">
        <v>53382</v>
      </c>
    </row>
    <row r="18" spans="1:12" ht="21" customHeight="1">
      <c r="A18" s="4" t="s">
        <v>142</v>
      </c>
      <c r="B18" s="5"/>
      <c r="C18" s="5"/>
      <c r="D18" s="13"/>
      <c r="F18" s="12">
        <v>5725</v>
      </c>
      <c r="G18" s="12"/>
      <c r="H18" s="12">
        <v>110</v>
      </c>
      <c r="I18" s="12"/>
      <c r="J18" s="12">
        <v>5725</v>
      </c>
      <c r="K18" s="12"/>
      <c r="L18" s="12">
        <v>110</v>
      </c>
    </row>
    <row r="19" spans="1:12" ht="21" customHeight="1">
      <c r="A19" s="4" t="s">
        <v>108</v>
      </c>
      <c r="B19" s="5"/>
      <c r="C19" s="5"/>
      <c r="D19" s="13"/>
      <c r="F19" s="12">
        <v>2013</v>
      </c>
      <c r="G19" s="12"/>
      <c r="H19" s="12">
        <v>2176</v>
      </c>
      <c r="I19" s="12"/>
      <c r="J19" s="12">
        <v>17</v>
      </c>
      <c r="K19" s="12"/>
      <c r="L19" s="12">
        <v>145</v>
      </c>
    </row>
    <row r="20" spans="1:12" ht="21" customHeight="1">
      <c r="A20" s="4" t="s">
        <v>54</v>
      </c>
      <c r="B20" s="5"/>
      <c r="C20" s="5"/>
      <c r="D20" s="13"/>
      <c r="F20" s="12">
        <v>10496</v>
      </c>
      <c r="G20" s="12"/>
      <c r="H20" s="12">
        <v>12233</v>
      </c>
      <c r="I20" s="12"/>
      <c r="J20" s="12">
        <v>5190</v>
      </c>
      <c r="K20" s="12"/>
      <c r="L20" s="12">
        <v>6397</v>
      </c>
    </row>
    <row r="21" spans="1:12" ht="21" customHeight="1">
      <c r="A21" s="4" t="s">
        <v>55</v>
      </c>
      <c r="B21" s="5"/>
      <c r="C21" s="5"/>
      <c r="D21" s="13"/>
      <c r="F21" s="12">
        <v>1724</v>
      </c>
      <c r="G21" s="12"/>
      <c r="H21" s="12">
        <v>1719</v>
      </c>
      <c r="I21" s="12"/>
      <c r="J21" s="12">
        <v>0</v>
      </c>
      <c r="K21" s="12"/>
      <c r="L21" s="12">
        <v>0</v>
      </c>
    </row>
    <row r="22" spans="1:12" ht="21" customHeight="1">
      <c r="A22" s="2" t="s">
        <v>42</v>
      </c>
      <c r="B22" s="5"/>
      <c r="C22" s="5"/>
      <c r="D22" s="13"/>
      <c r="F22" s="22">
        <f>SUM(F16:F21)</f>
        <v>101503</v>
      </c>
      <c r="G22" s="12"/>
      <c r="H22" s="22">
        <f>SUM(H16:H21)</f>
        <v>104922</v>
      </c>
      <c r="I22" s="12"/>
      <c r="J22" s="22">
        <f>SUM(J16:J21)</f>
        <v>71896</v>
      </c>
      <c r="K22" s="12"/>
      <c r="L22" s="22">
        <f>SUM(L16:L21)</f>
        <v>77242</v>
      </c>
    </row>
    <row r="23" spans="1:12" ht="21" customHeight="1">
      <c r="A23" s="56" t="s">
        <v>215</v>
      </c>
      <c r="B23" s="5"/>
      <c r="C23" s="5"/>
      <c r="D23" s="13"/>
      <c r="F23" s="12">
        <f>F14-F22</f>
        <v>40174</v>
      </c>
      <c r="G23" s="12"/>
      <c r="H23" s="12">
        <f>H14-H22</f>
        <v>61107</v>
      </c>
      <c r="I23" s="12"/>
      <c r="J23" s="12">
        <f>J14-J22</f>
        <v>45168</v>
      </c>
      <c r="K23" s="12"/>
      <c r="L23" s="12">
        <f>L14-L22</f>
        <v>58580</v>
      </c>
    </row>
    <row r="24" spans="1:12" ht="21" customHeight="1">
      <c r="A24" s="4" t="s">
        <v>96</v>
      </c>
      <c r="B24" s="5"/>
      <c r="C24" s="5"/>
      <c r="D24" s="15">
        <v>5.2</v>
      </c>
      <c r="F24" s="12">
        <v>0</v>
      </c>
      <c r="G24" s="12"/>
      <c r="H24" s="12">
        <v>0</v>
      </c>
      <c r="I24" s="12"/>
      <c r="J24" s="12">
        <v>-8290</v>
      </c>
      <c r="K24" s="12"/>
      <c r="L24" s="12">
        <v>-2682</v>
      </c>
    </row>
    <row r="25" spans="1:12" ht="21" customHeight="1">
      <c r="A25" s="4" t="s">
        <v>124</v>
      </c>
      <c r="B25" s="5"/>
      <c r="C25" s="5"/>
      <c r="D25" s="15"/>
      <c r="F25" s="12">
        <v>168</v>
      </c>
      <c r="G25" s="12"/>
      <c r="H25" s="12">
        <v>272</v>
      </c>
      <c r="I25" s="12"/>
      <c r="J25" s="12">
        <v>3956</v>
      </c>
      <c r="K25" s="12"/>
      <c r="L25" s="12">
        <v>4598</v>
      </c>
    </row>
    <row r="26" spans="1:12" ht="21" customHeight="1">
      <c r="A26" s="4" t="s">
        <v>123</v>
      </c>
      <c r="B26" s="5"/>
      <c r="C26" s="5"/>
      <c r="D26" s="15"/>
      <c r="F26" s="17">
        <v>-23406</v>
      </c>
      <c r="G26" s="12"/>
      <c r="H26" s="17">
        <v>-34149</v>
      </c>
      <c r="I26" s="12"/>
      <c r="J26" s="17">
        <v>-23399</v>
      </c>
      <c r="K26" s="12"/>
      <c r="L26" s="17">
        <v>-34163</v>
      </c>
    </row>
    <row r="27" spans="1:12" ht="21" customHeight="1">
      <c r="A27" s="2" t="s">
        <v>212</v>
      </c>
      <c r="B27" s="5"/>
      <c r="C27" s="5"/>
      <c r="D27" s="13"/>
      <c r="F27" s="14">
        <f>SUM(F23:F26)</f>
        <v>16936</v>
      </c>
      <c r="G27" s="12"/>
      <c r="H27" s="14">
        <f>SUM(H23:H26)</f>
        <v>27230</v>
      </c>
      <c r="I27" s="12"/>
      <c r="J27" s="14">
        <f>SUM(J23:J26)</f>
        <v>17435</v>
      </c>
      <c r="K27" s="12"/>
      <c r="L27" s="14">
        <f>SUM(L23:L26)</f>
        <v>26333</v>
      </c>
    </row>
    <row r="28" spans="1:12" ht="21" customHeight="1">
      <c r="A28" s="4" t="s">
        <v>193</v>
      </c>
      <c r="B28" s="5"/>
      <c r="C28" s="5"/>
      <c r="D28" s="13">
        <v>10</v>
      </c>
      <c r="F28" s="18">
        <v>298</v>
      </c>
      <c r="G28" s="12"/>
      <c r="H28" s="18">
        <v>549</v>
      </c>
      <c r="I28" s="12"/>
      <c r="J28" s="18">
        <v>0</v>
      </c>
      <c r="K28" s="12"/>
      <c r="L28" s="18">
        <v>708</v>
      </c>
    </row>
    <row r="29" spans="1:12" ht="21" customHeight="1" thickBot="1">
      <c r="A29" s="2" t="s">
        <v>175</v>
      </c>
      <c r="B29" s="5"/>
      <c r="C29" s="5"/>
      <c r="D29" s="13"/>
      <c r="F29" s="57">
        <f>SUM(F27:F28)</f>
        <v>17234</v>
      </c>
      <c r="G29" s="12"/>
      <c r="H29" s="57">
        <f>SUM(H27:H28)</f>
        <v>27779</v>
      </c>
      <c r="I29" s="12"/>
      <c r="J29" s="57">
        <f>SUM(J27:J28)</f>
        <v>17435</v>
      </c>
      <c r="K29" s="12"/>
      <c r="L29" s="57">
        <f>SUM(L27:L28)</f>
        <v>27041</v>
      </c>
    </row>
    <row r="30" spans="1:12" ht="21" customHeight="1" thickTop="1">
      <c r="B30" s="5"/>
      <c r="C30" s="5"/>
      <c r="D30" s="13"/>
      <c r="G30" s="12"/>
      <c r="I30" s="12"/>
      <c r="K30" s="12"/>
    </row>
    <row r="31" spans="1:12" ht="21" customHeight="1">
      <c r="A31" s="2" t="s">
        <v>225</v>
      </c>
      <c r="B31" s="5"/>
      <c r="C31" s="5"/>
      <c r="D31" s="13"/>
      <c r="G31" s="12"/>
      <c r="I31" s="12"/>
      <c r="K31" s="12"/>
    </row>
    <row r="32" spans="1:12" ht="21" customHeight="1" thickBot="1">
      <c r="A32" s="4" t="s">
        <v>72</v>
      </c>
      <c r="B32" s="5"/>
      <c r="C32" s="5"/>
      <c r="D32" s="13"/>
      <c r="F32" s="12">
        <f>SUM(F34-F33)</f>
        <v>17435</v>
      </c>
      <c r="G32" s="12"/>
      <c r="H32" s="12">
        <f>SUM(H34-H33)</f>
        <v>27041</v>
      </c>
      <c r="I32" s="12"/>
      <c r="J32" s="58">
        <f>J29</f>
        <v>17435</v>
      </c>
      <c r="K32" s="12"/>
      <c r="L32" s="58">
        <f>L29</f>
        <v>27041</v>
      </c>
    </row>
    <row r="33" spans="1:12" ht="21" customHeight="1" thickTop="1">
      <c r="A33" s="4" t="s">
        <v>73</v>
      </c>
      <c r="B33" s="5"/>
      <c r="C33" s="5"/>
      <c r="D33" s="13"/>
      <c r="F33" s="17">
        <v>-201</v>
      </c>
      <c r="G33" s="12"/>
      <c r="H33" s="17">
        <v>738</v>
      </c>
      <c r="I33" s="12"/>
      <c r="K33" s="12"/>
    </row>
    <row r="34" spans="1:12" ht="21" customHeight="1" thickBot="1">
      <c r="B34" s="5"/>
      <c r="C34" s="5"/>
      <c r="D34" s="13"/>
      <c r="F34" s="58">
        <f>SUM(F29)</f>
        <v>17234</v>
      </c>
      <c r="G34" s="12"/>
      <c r="H34" s="58">
        <f>SUM(H29)</f>
        <v>27779</v>
      </c>
      <c r="I34" s="12"/>
      <c r="K34" s="12"/>
    </row>
    <row r="35" spans="1:12" ht="21" customHeight="1" thickTop="1">
      <c r="B35" s="5"/>
      <c r="C35" s="5"/>
      <c r="D35" s="13"/>
      <c r="G35" s="12"/>
      <c r="I35" s="12"/>
      <c r="K35" s="12"/>
    </row>
    <row r="36" spans="1:12" ht="21" customHeight="1">
      <c r="A36" s="1" t="s">
        <v>198</v>
      </c>
      <c r="B36" s="5"/>
      <c r="C36" s="5"/>
      <c r="D36" s="19">
        <v>11</v>
      </c>
      <c r="E36" s="59"/>
    </row>
    <row r="37" spans="1:12" ht="21" customHeight="1" thickBot="1">
      <c r="A37" s="60" t="s">
        <v>213</v>
      </c>
      <c r="B37" s="5"/>
      <c r="C37" s="5"/>
      <c r="D37" s="19"/>
      <c r="E37" s="59"/>
      <c r="F37" s="84">
        <f>F32/F38</f>
        <v>5.0512265644164366E-4</v>
      </c>
      <c r="G37" s="61"/>
      <c r="H37" s="84">
        <f>H32/H38</f>
        <v>8.2019278792085115E-4</v>
      </c>
      <c r="I37" s="61"/>
      <c r="J37" s="84">
        <f>J32/J38</f>
        <v>5.0512265644164366E-4</v>
      </c>
      <c r="K37" s="61"/>
      <c r="L37" s="84">
        <f>L32/L38</f>
        <v>8.2019278792085115E-4</v>
      </c>
    </row>
    <row r="38" spans="1:12" ht="21" customHeight="1" thickTop="1" thickBot="1">
      <c r="A38" s="62" t="s">
        <v>199</v>
      </c>
      <c r="B38" s="5"/>
      <c r="C38" s="5"/>
      <c r="D38" s="63"/>
      <c r="E38" s="59"/>
      <c r="F38" s="58">
        <v>34516369</v>
      </c>
      <c r="G38" s="12"/>
      <c r="H38" s="58">
        <v>32969078</v>
      </c>
      <c r="I38" s="12"/>
      <c r="J38" s="58">
        <v>34516369</v>
      </c>
      <c r="K38" s="12"/>
      <c r="L38" s="58">
        <v>32969078</v>
      </c>
    </row>
    <row r="39" spans="1:12" ht="21" customHeight="1" thickTop="1">
      <c r="A39" s="62"/>
      <c r="D39" s="13"/>
      <c r="E39" s="9"/>
    </row>
    <row r="40" spans="1:12" ht="21" customHeight="1">
      <c r="A40" s="4" t="s">
        <v>4</v>
      </c>
      <c r="F40" s="5"/>
      <c r="H40" s="5"/>
      <c r="J40" s="5"/>
      <c r="L40" s="5"/>
    </row>
    <row r="41" spans="1:12" ht="22.15" customHeight="1">
      <c r="B41" s="4"/>
      <c r="C41" s="4"/>
      <c r="D41" s="4"/>
      <c r="E41" s="4"/>
      <c r="F41" s="53"/>
      <c r="G41" s="9"/>
      <c r="H41" s="53"/>
      <c r="L41" s="3" t="s">
        <v>62</v>
      </c>
    </row>
    <row r="42" spans="1:12" ht="22.15" customHeight="1">
      <c r="A42" s="1" t="s">
        <v>100</v>
      </c>
      <c r="B42" s="4"/>
      <c r="C42" s="4"/>
      <c r="D42" s="4"/>
      <c r="E42" s="4"/>
      <c r="F42" s="53"/>
      <c r="G42" s="9"/>
      <c r="H42" s="53"/>
    </row>
    <row r="43" spans="1:12" ht="22.15" customHeight="1">
      <c r="A43" s="2" t="s">
        <v>151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22.15" customHeight="1">
      <c r="A44" s="2" t="s">
        <v>203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22.15" customHeight="1">
      <c r="A45" s="6"/>
      <c r="B45" s="20"/>
      <c r="C45" s="20"/>
      <c r="D45" s="20"/>
      <c r="E45" s="20"/>
      <c r="F45" s="20"/>
      <c r="H45" s="20"/>
      <c r="I45" s="3"/>
      <c r="J45" s="20"/>
      <c r="L45" s="3" t="s">
        <v>61</v>
      </c>
    </row>
    <row r="46" spans="1:12" s="21" customFormat="1" ht="22.15" customHeight="1">
      <c r="A46" s="2"/>
      <c r="B46" s="54"/>
      <c r="C46" s="54"/>
      <c r="D46" s="8"/>
      <c r="E46" s="8"/>
      <c r="F46" s="85" t="s">
        <v>21</v>
      </c>
      <c r="G46" s="85"/>
      <c r="H46" s="85"/>
      <c r="I46" s="8"/>
      <c r="J46" s="85" t="s">
        <v>29</v>
      </c>
      <c r="K46" s="85"/>
      <c r="L46" s="85"/>
    </row>
    <row r="47" spans="1:12" ht="22.15" customHeight="1">
      <c r="D47" s="55"/>
      <c r="E47" s="10"/>
      <c r="F47" s="10">
        <v>2568</v>
      </c>
      <c r="G47" s="11"/>
      <c r="H47" s="10">
        <v>2567</v>
      </c>
      <c r="J47" s="10">
        <v>2568</v>
      </c>
      <c r="K47" s="11"/>
      <c r="L47" s="10">
        <v>2567</v>
      </c>
    </row>
    <row r="48" spans="1:12" ht="22.15" customHeight="1">
      <c r="D48" s="55"/>
      <c r="E48" s="10"/>
      <c r="F48" s="10"/>
      <c r="G48" s="11"/>
      <c r="H48" s="10"/>
      <c r="J48" s="10"/>
      <c r="K48" s="11"/>
      <c r="L48" s="10"/>
    </row>
    <row r="49" spans="1:12" s="6" customFormat="1" ht="22.15" customHeight="1">
      <c r="A49" s="2" t="s">
        <v>175</v>
      </c>
      <c r="F49" s="64">
        <f>F29</f>
        <v>17234</v>
      </c>
      <c r="G49" s="16"/>
      <c r="H49" s="64">
        <f>H29</f>
        <v>27779</v>
      </c>
      <c r="I49" s="16"/>
      <c r="J49" s="64">
        <f>J29</f>
        <v>17435</v>
      </c>
      <c r="K49" s="16"/>
      <c r="L49" s="64">
        <f>L29</f>
        <v>27041</v>
      </c>
    </row>
    <row r="50" spans="1:12" s="6" customFormat="1" ht="22.15" customHeight="1">
      <c r="A50" s="65"/>
      <c r="F50" s="66"/>
      <c r="G50" s="16"/>
      <c r="H50" s="66"/>
      <c r="I50" s="16"/>
      <c r="J50" s="66"/>
      <c r="K50" s="16"/>
      <c r="L50" s="66"/>
    </row>
    <row r="51" spans="1:12" ht="22.15" customHeight="1">
      <c r="A51" s="2" t="s">
        <v>149</v>
      </c>
      <c r="D51" s="55"/>
      <c r="E51" s="10"/>
      <c r="F51" s="10"/>
      <c r="G51" s="11"/>
      <c r="H51" s="10"/>
      <c r="J51" s="10"/>
      <c r="K51" s="11"/>
      <c r="L51" s="10"/>
    </row>
    <row r="52" spans="1:12" ht="22.15" customHeight="1">
      <c r="A52" s="2" t="s">
        <v>150</v>
      </c>
      <c r="D52" s="55"/>
      <c r="E52" s="10"/>
      <c r="F52" s="67">
        <v>0</v>
      </c>
      <c r="G52" s="16"/>
      <c r="H52" s="67">
        <v>0</v>
      </c>
      <c r="I52" s="12"/>
      <c r="J52" s="67">
        <v>0</v>
      </c>
      <c r="K52" s="16"/>
      <c r="L52" s="67">
        <v>0</v>
      </c>
    </row>
    <row r="53" spans="1:12" ht="22.15" customHeight="1">
      <c r="D53" s="55"/>
      <c r="E53" s="10"/>
      <c r="F53" s="16"/>
      <c r="G53" s="16"/>
      <c r="H53" s="16"/>
      <c r="I53" s="12"/>
      <c r="J53" s="16"/>
      <c r="K53" s="16"/>
      <c r="L53" s="16"/>
    </row>
    <row r="54" spans="1:12" s="6" customFormat="1" ht="22.15" customHeight="1" thickBot="1">
      <c r="A54" s="65" t="s">
        <v>214</v>
      </c>
      <c r="F54" s="68">
        <f>F49+F52</f>
        <v>17234</v>
      </c>
      <c r="G54" s="16"/>
      <c r="H54" s="68">
        <f>H49+H52</f>
        <v>27779</v>
      </c>
      <c r="I54" s="16"/>
      <c r="J54" s="68">
        <f>J49+J52</f>
        <v>17435</v>
      </c>
      <c r="K54" s="16"/>
      <c r="L54" s="68">
        <f>L49+L52</f>
        <v>27041</v>
      </c>
    </row>
    <row r="55" spans="1:12" s="7" customFormat="1" ht="22.15" customHeight="1" thickTop="1">
      <c r="A55" s="65"/>
      <c r="F55" s="69"/>
      <c r="G55" s="69"/>
      <c r="H55" s="69"/>
      <c r="I55" s="16"/>
      <c r="J55" s="16"/>
      <c r="K55" s="16"/>
      <c r="L55" s="16"/>
    </row>
    <row r="56" spans="1:12" s="6" customFormat="1" ht="22.15" customHeight="1">
      <c r="A56" s="65" t="s">
        <v>226</v>
      </c>
      <c r="F56" s="12"/>
      <c r="G56" s="16"/>
      <c r="H56" s="12"/>
      <c r="I56" s="16"/>
      <c r="J56" s="70"/>
      <c r="K56" s="16"/>
      <c r="L56" s="70"/>
    </row>
    <row r="57" spans="1:12" s="7" customFormat="1" ht="22.15" customHeight="1" thickBot="1">
      <c r="A57" s="6" t="s">
        <v>72</v>
      </c>
      <c r="F57" s="12">
        <f>SUM(F59-F58)</f>
        <v>17435</v>
      </c>
      <c r="G57" s="12"/>
      <c r="H57" s="12">
        <f>SUM(H59-H58)</f>
        <v>27041</v>
      </c>
      <c r="I57" s="16"/>
      <c r="J57" s="58">
        <f>SUM(J54)</f>
        <v>17435</v>
      </c>
      <c r="K57" s="16"/>
      <c r="L57" s="58">
        <f>SUM(L54)</f>
        <v>27041</v>
      </c>
    </row>
    <row r="58" spans="1:12" s="6" customFormat="1" ht="22.15" customHeight="1" thickTop="1">
      <c r="A58" s="6" t="s">
        <v>73</v>
      </c>
      <c r="F58" s="12">
        <v>-201</v>
      </c>
      <c r="G58" s="16"/>
      <c r="H58" s="12">
        <v>738</v>
      </c>
      <c r="I58" s="16"/>
      <c r="J58" s="70"/>
      <c r="K58" s="16"/>
      <c r="L58" s="70"/>
    </row>
    <row r="59" spans="1:12" s="7" customFormat="1" ht="22.15" customHeight="1" thickBot="1">
      <c r="A59" s="71"/>
      <c r="F59" s="57">
        <f>SUM(F54)</f>
        <v>17234</v>
      </c>
      <c r="G59" s="12"/>
      <c r="H59" s="57">
        <f>SUM(H54)</f>
        <v>27779</v>
      </c>
      <c r="I59" s="16"/>
      <c r="J59" s="12"/>
      <c r="K59" s="12"/>
      <c r="L59" s="12"/>
    </row>
    <row r="60" spans="1:12" ht="22.15" customHeight="1" thickTop="1"/>
    <row r="61" spans="1:12" ht="22.15" customHeight="1">
      <c r="A61" s="4" t="s">
        <v>4</v>
      </c>
      <c r="F61" s="5"/>
      <c r="H61" s="5"/>
      <c r="J61" s="5"/>
      <c r="L61" s="5"/>
    </row>
    <row r="63" spans="1:12" ht="21" customHeight="1">
      <c r="B63" s="4"/>
      <c r="C63" s="4"/>
      <c r="D63" s="4"/>
      <c r="E63" s="4"/>
      <c r="F63" s="53"/>
      <c r="G63" s="9"/>
      <c r="H63" s="53"/>
      <c r="L63" s="3" t="s">
        <v>62</v>
      </c>
    </row>
    <row r="64" spans="1:12" ht="21" customHeight="1">
      <c r="A64" s="1" t="s">
        <v>100</v>
      </c>
      <c r="B64" s="4"/>
      <c r="C64" s="4"/>
      <c r="D64" s="4"/>
      <c r="E64" s="4"/>
      <c r="F64" s="53"/>
      <c r="G64" s="9"/>
      <c r="H64" s="53"/>
    </row>
    <row r="65" spans="1:12" ht="21" customHeight="1">
      <c r="A65" s="2" t="s">
        <v>10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ht="21" customHeight="1">
      <c r="A66" s="2" t="s">
        <v>204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ht="21" customHeight="1">
      <c r="A67" s="6"/>
      <c r="B67" s="20"/>
      <c r="C67" s="20"/>
      <c r="D67" s="20"/>
      <c r="E67" s="20"/>
      <c r="F67" s="20"/>
      <c r="H67" s="20"/>
      <c r="I67" s="3"/>
      <c r="J67" s="20"/>
      <c r="L67" s="3" t="s">
        <v>178</v>
      </c>
    </row>
    <row r="68" spans="1:12" s="21" customFormat="1" ht="21" customHeight="1">
      <c r="A68" s="2"/>
      <c r="B68" s="54"/>
      <c r="C68" s="54"/>
      <c r="D68" s="8"/>
      <c r="E68" s="8"/>
      <c r="F68" s="85" t="s">
        <v>21</v>
      </c>
      <c r="G68" s="85"/>
      <c r="H68" s="85"/>
      <c r="I68" s="8"/>
      <c r="J68" s="85" t="s">
        <v>29</v>
      </c>
      <c r="K68" s="85"/>
      <c r="L68" s="85"/>
    </row>
    <row r="69" spans="1:12" ht="21" customHeight="1">
      <c r="D69" s="55" t="s">
        <v>0</v>
      </c>
      <c r="E69" s="10"/>
      <c r="F69" s="10">
        <v>2568</v>
      </c>
      <c r="G69" s="11"/>
      <c r="H69" s="10">
        <v>2567</v>
      </c>
      <c r="J69" s="10">
        <v>2568</v>
      </c>
      <c r="K69" s="11"/>
      <c r="L69" s="10">
        <v>2567</v>
      </c>
    </row>
    <row r="70" spans="1:12" ht="21" customHeight="1">
      <c r="A70" s="2" t="s">
        <v>39</v>
      </c>
      <c r="B70" s="5"/>
      <c r="C70" s="5"/>
      <c r="D70" s="13"/>
      <c r="F70" s="5"/>
      <c r="H70" s="5"/>
      <c r="J70" s="5"/>
      <c r="L70" s="5"/>
    </row>
    <row r="71" spans="1:12" ht="21" customHeight="1">
      <c r="A71" s="4" t="s">
        <v>63</v>
      </c>
      <c r="B71" s="5"/>
      <c r="C71" s="5"/>
      <c r="D71" s="13"/>
      <c r="F71" s="12">
        <v>55864</v>
      </c>
      <c r="G71" s="12"/>
      <c r="H71" s="12">
        <v>112929</v>
      </c>
      <c r="I71" s="12"/>
      <c r="J71" s="12">
        <v>47168</v>
      </c>
      <c r="K71" s="12"/>
      <c r="L71" s="12">
        <v>109731</v>
      </c>
    </row>
    <row r="72" spans="1:12" ht="21" customHeight="1">
      <c r="A72" s="4" t="s">
        <v>64</v>
      </c>
      <c r="B72" s="5"/>
      <c r="C72" s="5"/>
      <c r="F72" s="12">
        <v>356944</v>
      </c>
      <c r="G72" s="12"/>
      <c r="H72" s="12">
        <v>348177</v>
      </c>
      <c r="I72" s="12"/>
      <c r="J72" s="12">
        <v>285439</v>
      </c>
      <c r="K72" s="12"/>
      <c r="L72" s="12">
        <v>276546</v>
      </c>
    </row>
    <row r="73" spans="1:12" ht="21" customHeight="1">
      <c r="A73" s="4" t="s">
        <v>141</v>
      </c>
      <c r="B73" s="5"/>
      <c r="C73" s="5"/>
      <c r="F73" s="12">
        <v>9396</v>
      </c>
      <c r="G73" s="12"/>
      <c r="H73" s="12">
        <v>2319</v>
      </c>
      <c r="I73" s="12"/>
      <c r="J73" s="12">
        <v>9396</v>
      </c>
      <c r="K73" s="12"/>
      <c r="L73" s="12">
        <v>2319</v>
      </c>
    </row>
    <row r="74" spans="1:12" ht="21" customHeight="1">
      <c r="A74" s="4" t="s">
        <v>188</v>
      </c>
      <c r="B74" s="5"/>
      <c r="C74" s="5"/>
      <c r="F74" s="12">
        <v>121</v>
      </c>
      <c r="G74" s="12"/>
      <c r="H74" s="12">
        <v>11</v>
      </c>
      <c r="I74" s="12"/>
      <c r="J74" s="12">
        <v>121</v>
      </c>
      <c r="K74" s="12"/>
      <c r="L74" s="12">
        <v>11</v>
      </c>
    </row>
    <row r="75" spans="1:12" ht="21" customHeight="1">
      <c r="A75" s="4" t="s">
        <v>45</v>
      </c>
      <c r="B75" s="5"/>
      <c r="C75" s="5"/>
      <c r="D75" s="13"/>
      <c r="F75" s="12">
        <v>2334</v>
      </c>
      <c r="G75" s="12"/>
      <c r="H75" s="12">
        <v>5735</v>
      </c>
      <c r="I75" s="12"/>
      <c r="J75" s="12">
        <v>8406</v>
      </c>
      <c r="K75" s="12"/>
      <c r="L75" s="12">
        <v>8734</v>
      </c>
    </row>
    <row r="76" spans="1:12" ht="21" customHeight="1">
      <c r="A76" s="2" t="s">
        <v>40</v>
      </c>
      <c r="B76" s="5"/>
      <c r="C76" s="5"/>
      <c r="D76" s="13"/>
      <c r="E76" s="3"/>
      <c r="F76" s="23">
        <f>SUM(F71:F75)</f>
        <v>424659</v>
      </c>
      <c r="G76" s="12"/>
      <c r="H76" s="23">
        <f>SUM(H71:H75)</f>
        <v>469171</v>
      </c>
      <c r="I76" s="12"/>
      <c r="J76" s="23">
        <f>SUM(J71:J75)</f>
        <v>350530</v>
      </c>
      <c r="K76" s="12"/>
      <c r="L76" s="23">
        <f>SUM(L71:L75)</f>
        <v>397341</v>
      </c>
    </row>
    <row r="77" spans="1:12" ht="21" customHeight="1">
      <c r="A77" s="2" t="s">
        <v>41</v>
      </c>
      <c r="B77" s="5"/>
      <c r="C77" s="5"/>
      <c r="D77" s="13"/>
      <c r="E77" s="3"/>
      <c r="F77" s="14"/>
      <c r="G77" s="12"/>
      <c r="H77" s="14"/>
      <c r="I77" s="12"/>
      <c r="J77" s="14"/>
      <c r="K77" s="12"/>
      <c r="L77" s="14"/>
    </row>
    <row r="78" spans="1:12" ht="21" customHeight="1">
      <c r="A78" s="4" t="s">
        <v>65</v>
      </c>
      <c r="B78" s="5"/>
      <c r="C78" s="5"/>
      <c r="D78" s="13"/>
      <c r="E78" s="3"/>
      <c r="F78" s="14">
        <v>49928</v>
      </c>
      <c r="G78" s="12"/>
      <c r="H78" s="14">
        <v>110726</v>
      </c>
      <c r="I78" s="12"/>
      <c r="J78" s="14">
        <v>43089</v>
      </c>
      <c r="K78" s="12"/>
      <c r="L78" s="14">
        <v>108283</v>
      </c>
    </row>
    <row r="79" spans="1:12" ht="21" customHeight="1">
      <c r="A79" s="4" t="s">
        <v>66</v>
      </c>
      <c r="B79" s="5"/>
      <c r="C79" s="5"/>
      <c r="D79" s="13"/>
      <c r="F79" s="12">
        <v>197184</v>
      </c>
      <c r="G79" s="12"/>
      <c r="H79" s="12">
        <v>213493</v>
      </c>
      <c r="I79" s="12"/>
      <c r="J79" s="12">
        <v>141367</v>
      </c>
      <c r="K79" s="12"/>
      <c r="L79" s="12">
        <v>159997</v>
      </c>
    </row>
    <row r="80" spans="1:12" ht="21" customHeight="1">
      <c r="A80" s="4" t="s">
        <v>142</v>
      </c>
      <c r="B80" s="5"/>
      <c r="C80" s="5"/>
      <c r="D80" s="13"/>
      <c r="F80" s="12">
        <v>9092</v>
      </c>
      <c r="G80" s="12"/>
      <c r="H80" s="12">
        <v>2244</v>
      </c>
      <c r="I80" s="12"/>
      <c r="J80" s="12">
        <v>9092</v>
      </c>
      <c r="K80" s="12"/>
      <c r="L80" s="12">
        <v>2244</v>
      </c>
    </row>
    <row r="81" spans="1:12" ht="21" customHeight="1">
      <c r="A81" s="4" t="s">
        <v>108</v>
      </c>
      <c r="B81" s="5"/>
      <c r="C81" s="5"/>
      <c r="D81" s="13"/>
      <c r="F81" s="12">
        <v>6312</v>
      </c>
      <c r="G81" s="12"/>
      <c r="H81" s="12">
        <v>6664</v>
      </c>
      <c r="I81" s="12"/>
      <c r="J81" s="12">
        <v>106</v>
      </c>
      <c r="K81" s="12"/>
      <c r="L81" s="12">
        <v>444</v>
      </c>
    </row>
    <row r="82" spans="1:12" ht="21" customHeight="1">
      <c r="A82" s="4" t="s">
        <v>54</v>
      </c>
      <c r="B82" s="5"/>
      <c r="C82" s="5"/>
      <c r="D82" s="13"/>
      <c r="F82" s="12">
        <v>33194</v>
      </c>
      <c r="G82" s="12"/>
      <c r="H82" s="12">
        <v>38449</v>
      </c>
      <c r="I82" s="12"/>
      <c r="J82" s="12">
        <v>17339</v>
      </c>
      <c r="K82" s="12"/>
      <c r="L82" s="12">
        <v>20031</v>
      </c>
    </row>
    <row r="83" spans="1:12" ht="21" customHeight="1">
      <c r="A83" s="4" t="s">
        <v>55</v>
      </c>
      <c r="B83" s="5"/>
      <c r="C83" s="5"/>
      <c r="D83" s="13"/>
      <c r="F83" s="12">
        <v>5115</v>
      </c>
      <c r="G83" s="12"/>
      <c r="H83" s="12">
        <v>5228</v>
      </c>
      <c r="I83" s="12"/>
      <c r="J83" s="12">
        <v>0</v>
      </c>
      <c r="K83" s="12"/>
      <c r="L83" s="12">
        <v>52</v>
      </c>
    </row>
    <row r="84" spans="1:12" ht="21" customHeight="1">
      <c r="A84" s="2" t="s">
        <v>42</v>
      </c>
      <c r="B84" s="5"/>
      <c r="C84" s="5"/>
      <c r="D84" s="13"/>
      <c r="F84" s="22">
        <f>SUM(F78:F83)</f>
        <v>300825</v>
      </c>
      <c r="G84" s="12"/>
      <c r="H84" s="22">
        <f>SUM(H78:H83)</f>
        <v>376804</v>
      </c>
      <c r="I84" s="12"/>
      <c r="J84" s="22">
        <f>SUM(J78:J83)</f>
        <v>210993</v>
      </c>
      <c r="K84" s="12"/>
      <c r="L84" s="22">
        <f>SUM(L78:L83)</f>
        <v>291051</v>
      </c>
    </row>
    <row r="85" spans="1:12" ht="21" customHeight="1">
      <c r="A85" s="56" t="s">
        <v>215</v>
      </c>
      <c r="B85" s="5"/>
      <c r="C85" s="5"/>
      <c r="D85" s="13"/>
      <c r="F85" s="12">
        <f>F76-F84</f>
        <v>123834</v>
      </c>
      <c r="G85" s="12"/>
      <c r="H85" s="12">
        <f>H76-H84</f>
        <v>92367</v>
      </c>
      <c r="I85" s="12"/>
      <c r="J85" s="12">
        <f>J76-J84</f>
        <v>139537</v>
      </c>
      <c r="K85" s="12"/>
      <c r="L85" s="12">
        <f>L76-L84</f>
        <v>106290</v>
      </c>
    </row>
    <row r="86" spans="1:12" ht="21" customHeight="1">
      <c r="A86" s="4" t="s">
        <v>96</v>
      </c>
      <c r="B86" s="5"/>
      <c r="C86" s="5"/>
      <c r="D86" s="15">
        <v>5.2</v>
      </c>
      <c r="F86" s="12">
        <v>0</v>
      </c>
      <c r="G86" s="12"/>
      <c r="H86" s="12">
        <v>0</v>
      </c>
      <c r="I86" s="12"/>
      <c r="J86" s="12">
        <v>-26975</v>
      </c>
      <c r="K86" s="12"/>
      <c r="L86" s="12">
        <v>-26336</v>
      </c>
    </row>
    <row r="87" spans="1:12" ht="21" customHeight="1">
      <c r="A87" s="4" t="s">
        <v>124</v>
      </c>
      <c r="B87" s="5"/>
      <c r="C87" s="5"/>
      <c r="D87" s="15"/>
      <c r="F87" s="12">
        <v>712</v>
      </c>
      <c r="G87" s="12"/>
      <c r="H87" s="12">
        <v>2144</v>
      </c>
      <c r="I87" s="12"/>
      <c r="J87" s="12">
        <v>12662</v>
      </c>
      <c r="K87" s="12"/>
      <c r="L87" s="12">
        <v>14995</v>
      </c>
    </row>
    <row r="88" spans="1:12" ht="21" customHeight="1">
      <c r="A88" s="4" t="s">
        <v>123</v>
      </c>
      <c r="B88" s="5"/>
      <c r="C88" s="5"/>
      <c r="D88" s="15"/>
      <c r="F88" s="12">
        <v>-73582</v>
      </c>
      <c r="G88" s="12"/>
      <c r="H88" s="12">
        <v>-102963</v>
      </c>
      <c r="I88" s="12"/>
      <c r="J88" s="12">
        <v>-73629</v>
      </c>
      <c r="K88" s="12"/>
      <c r="L88" s="12">
        <v>-105293</v>
      </c>
    </row>
    <row r="89" spans="1:12" ht="21" customHeight="1">
      <c r="A89" s="4" t="s">
        <v>206</v>
      </c>
      <c r="B89" s="5"/>
      <c r="C89" s="5"/>
      <c r="D89" s="15"/>
      <c r="F89" s="17">
        <v>-1030</v>
      </c>
      <c r="G89" s="12"/>
      <c r="H89" s="17">
        <v>0</v>
      </c>
      <c r="I89" s="12"/>
      <c r="J89" s="17">
        <v>-1030</v>
      </c>
      <c r="K89" s="12"/>
      <c r="L89" s="17">
        <v>0</v>
      </c>
    </row>
    <row r="90" spans="1:12" ht="21" customHeight="1">
      <c r="A90" s="2" t="s">
        <v>220</v>
      </c>
      <c r="B90" s="5"/>
      <c r="C90" s="5"/>
      <c r="D90" s="13"/>
      <c r="F90" s="14">
        <f>SUM(F85:F89)</f>
        <v>49934</v>
      </c>
      <c r="G90" s="12"/>
      <c r="H90" s="14">
        <f>SUM(H85:H89)</f>
        <v>-8452</v>
      </c>
      <c r="I90" s="12"/>
      <c r="J90" s="14">
        <f>SUM(J85:J89)</f>
        <v>50565</v>
      </c>
      <c r="K90" s="12"/>
      <c r="L90" s="14">
        <f>SUM(L85:L89)</f>
        <v>-10344</v>
      </c>
    </row>
    <row r="91" spans="1:12" ht="21" customHeight="1">
      <c r="A91" s="4" t="s">
        <v>193</v>
      </c>
      <c r="B91" s="5"/>
      <c r="C91" s="5"/>
      <c r="D91" s="13">
        <v>10</v>
      </c>
      <c r="F91" s="18">
        <v>634</v>
      </c>
      <c r="G91" s="12"/>
      <c r="H91" s="18">
        <v>780</v>
      </c>
      <c r="I91" s="12"/>
      <c r="J91" s="18">
        <v>0</v>
      </c>
      <c r="K91" s="12"/>
      <c r="L91" s="18">
        <v>1218</v>
      </c>
    </row>
    <row r="92" spans="1:12" ht="21" customHeight="1" thickBot="1">
      <c r="A92" s="2" t="s">
        <v>172</v>
      </c>
      <c r="B92" s="5"/>
      <c r="C92" s="5"/>
      <c r="D92" s="13"/>
      <c r="F92" s="57">
        <f>SUM(F90:F91)</f>
        <v>50568</v>
      </c>
      <c r="G92" s="12"/>
      <c r="H92" s="57">
        <f>SUM(H90:H91)</f>
        <v>-7672</v>
      </c>
      <c r="I92" s="12"/>
      <c r="J92" s="57">
        <f>SUM(J90:J91)</f>
        <v>50565</v>
      </c>
      <c r="K92" s="12"/>
      <c r="L92" s="57">
        <f>SUM(L90:L91)</f>
        <v>-9126</v>
      </c>
    </row>
    <row r="93" spans="1:12" ht="21" customHeight="1" thickTop="1">
      <c r="B93" s="5"/>
      <c r="C93" s="5"/>
      <c r="D93" s="13"/>
      <c r="G93" s="12"/>
      <c r="I93" s="12"/>
      <c r="K93" s="12"/>
    </row>
    <row r="94" spans="1:12" ht="21" customHeight="1">
      <c r="A94" s="2" t="s">
        <v>173</v>
      </c>
      <c r="B94" s="5"/>
      <c r="C94" s="5"/>
      <c r="D94" s="13"/>
      <c r="G94" s="12"/>
      <c r="I94" s="12"/>
      <c r="K94" s="12"/>
    </row>
    <row r="95" spans="1:12" ht="21" customHeight="1" thickBot="1">
      <c r="A95" s="4" t="s">
        <v>72</v>
      </c>
      <c r="B95" s="5"/>
      <c r="C95" s="5"/>
      <c r="D95" s="13"/>
      <c r="F95" s="12">
        <f>SUM(F97-F96)</f>
        <v>50565</v>
      </c>
      <c r="G95" s="12"/>
      <c r="H95" s="12">
        <f>SUM(H97-H96)</f>
        <v>-9126</v>
      </c>
      <c r="I95" s="12"/>
      <c r="J95" s="58">
        <f>J92</f>
        <v>50565</v>
      </c>
      <c r="K95" s="12"/>
      <c r="L95" s="58">
        <f>L92</f>
        <v>-9126</v>
      </c>
    </row>
    <row r="96" spans="1:12" ht="21" customHeight="1" thickTop="1">
      <c r="A96" s="4" t="s">
        <v>73</v>
      </c>
      <c r="B96" s="5"/>
      <c r="C96" s="5"/>
      <c r="D96" s="13"/>
      <c r="F96" s="17">
        <v>3</v>
      </c>
      <c r="G96" s="12"/>
      <c r="H96" s="17">
        <v>1454</v>
      </c>
      <c r="I96" s="12"/>
      <c r="K96" s="12"/>
    </row>
    <row r="97" spans="1:12" ht="21" customHeight="1" thickBot="1">
      <c r="B97" s="5"/>
      <c r="C97" s="5"/>
      <c r="D97" s="13"/>
      <c r="F97" s="58">
        <f>SUM(F92)</f>
        <v>50568</v>
      </c>
      <c r="G97" s="12"/>
      <c r="H97" s="58">
        <f>SUM(H92)</f>
        <v>-7672</v>
      </c>
      <c r="I97" s="12"/>
      <c r="K97" s="12"/>
    </row>
    <row r="98" spans="1:12" ht="21" customHeight="1" thickTop="1">
      <c r="B98" s="5"/>
      <c r="C98" s="5"/>
      <c r="D98" s="13"/>
      <c r="G98" s="12"/>
      <c r="I98" s="12"/>
      <c r="K98" s="12"/>
    </row>
    <row r="99" spans="1:12" ht="21" customHeight="1">
      <c r="A99" s="1" t="s">
        <v>207</v>
      </c>
      <c r="B99" s="5"/>
      <c r="C99" s="5"/>
      <c r="D99" s="19">
        <v>11</v>
      </c>
      <c r="E99" s="59"/>
    </row>
    <row r="100" spans="1:12" ht="21" customHeight="1" thickBot="1">
      <c r="A100" s="60" t="s">
        <v>208</v>
      </c>
      <c r="B100" s="5"/>
      <c r="C100" s="5"/>
      <c r="D100" s="19"/>
      <c r="E100" s="59"/>
      <c r="F100" s="84">
        <f>F95/F101</f>
        <v>1.4649571048449505E-3</v>
      </c>
      <c r="G100" s="61"/>
      <c r="H100" s="84">
        <f>H95/H101</f>
        <v>-2.9007207811183991E-4</v>
      </c>
      <c r="I100" s="61"/>
      <c r="J100" s="84">
        <f>J95/J101</f>
        <v>1.4649571048449505E-3</v>
      </c>
      <c r="K100" s="61"/>
      <c r="L100" s="84">
        <f>L95/L101</f>
        <v>-2.9007207811183991E-4</v>
      </c>
    </row>
    <row r="101" spans="1:12" ht="21" customHeight="1" thickTop="1" thickBot="1">
      <c r="A101" s="62" t="s">
        <v>199</v>
      </c>
      <c r="B101" s="5"/>
      <c r="C101" s="5"/>
      <c r="D101" s="63"/>
      <c r="E101" s="59"/>
      <c r="F101" s="58">
        <v>34516369</v>
      </c>
      <c r="G101" s="12"/>
      <c r="H101" s="58">
        <v>31461146</v>
      </c>
      <c r="I101" s="12"/>
      <c r="J101" s="58">
        <v>34516369</v>
      </c>
      <c r="K101" s="12"/>
      <c r="L101" s="58">
        <v>31461146</v>
      </c>
    </row>
    <row r="102" spans="1:12" ht="21" customHeight="1" thickTop="1">
      <c r="A102" s="62"/>
      <c r="D102" s="13"/>
      <c r="E102" s="9"/>
    </row>
    <row r="103" spans="1:12" ht="21" customHeight="1">
      <c r="A103" s="4" t="s">
        <v>4</v>
      </c>
      <c r="F103" s="5"/>
      <c r="H103" s="5"/>
      <c r="J103" s="5"/>
      <c r="L103" s="5"/>
    </row>
    <row r="104" spans="1:12" ht="22.15" customHeight="1">
      <c r="B104" s="4"/>
      <c r="C104" s="4"/>
      <c r="D104" s="4"/>
      <c r="E104" s="4"/>
      <c r="F104" s="53"/>
      <c r="G104" s="9"/>
      <c r="H104" s="53"/>
      <c r="L104" s="3" t="s">
        <v>62</v>
      </c>
    </row>
    <row r="105" spans="1:12" ht="22.15" customHeight="1">
      <c r="A105" s="1" t="s">
        <v>100</v>
      </c>
      <c r="B105" s="4"/>
      <c r="C105" s="4"/>
      <c r="D105" s="4"/>
      <c r="E105" s="4"/>
      <c r="F105" s="53"/>
      <c r="G105" s="9"/>
      <c r="H105" s="53"/>
    </row>
    <row r="106" spans="1:12" ht="22.15" customHeight="1">
      <c r="A106" s="2" t="s">
        <v>151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ht="22.15" customHeight="1">
      <c r="A107" s="2" t="s">
        <v>204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ht="22.15" customHeight="1">
      <c r="A108" s="6"/>
      <c r="B108" s="20"/>
      <c r="C108" s="20"/>
      <c r="D108" s="20"/>
      <c r="E108" s="20"/>
      <c r="F108" s="20"/>
      <c r="H108" s="20"/>
      <c r="I108" s="3"/>
      <c r="J108" s="20"/>
      <c r="L108" s="3" t="s">
        <v>61</v>
      </c>
    </row>
    <row r="109" spans="1:12" s="21" customFormat="1" ht="22.15" customHeight="1">
      <c r="A109" s="2"/>
      <c r="B109" s="54"/>
      <c r="C109" s="54"/>
      <c r="D109" s="8"/>
      <c r="E109" s="8"/>
      <c r="F109" s="85" t="s">
        <v>21</v>
      </c>
      <c r="G109" s="85"/>
      <c r="H109" s="85"/>
      <c r="I109" s="8"/>
      <c r="J109" s="85" t="s">
        <v>29</v>
      </c>
      <c r="K109" s="85"/>
      <c r="L109" s="85"/>
    </row>
    <row r="110" spans="1:12" ht="22.15" customHeight="1">
      <c r="D110" s="55"/>
      <c r="E110" s="10"/>
      <c r="F110" s="10">
        <v>2568</v>
      </c>
      <c r="G110" s="11"/>
      <c r="H110" s="10">
        <v>2567</v>
      </c>
      <c r="J110" s="10">
        <v>2568</v>
      </c>
      <c r="K110" s="11"/>
      <c r="L110" s="10">
        <v>2567</v>
      </c>
    </row>
    <row r="111" spans="1:12" ht="22.15" customHeight="1">
      <c r="D111" s="55"/>
      <c r="E111" s="10"/>
      <c r="F111" s="10"/>
      <c r="G111" s="11"/>
      <c r="H111" s="10"/>
      <c r="J111" s="10"/>
      <c r="K111" s="11"/>
      <c r="L111" s="10"/>
    </row>
    <row r="112" spans="1:12" s="6" customFormat="1" ht="22.15" customHeight="1">
      <c r="A112" s="2" t="s">
        <v>172</v>
      </c>
      <c r="F112" s="64">
        <f>F92</f>
        <v>50568</v>
      </c>
      <c r="G112" s="16"/>
      <c r="H112" s="64">
        <f>H92</f>
        <v>-7672</v>
      </c>
      <c r="I112" s="16"/>
      <c r="J112" s="64">
        <f>J92</f>
        <v>50565</v>
      </c>
      <c r="K112" s="16"/>
      <c r="L112" s="64">
        <f>L92</f>
        <v>-9126</v>
      </c>
    </row>
    <row r="113" spans="1:12" s="6" customFormat="1" ht="22.15" customHeight="1">
      <c r="A113" s="65"/>
      <c r="F113" s="66"/>
      <c r="G113" s="16"/>
      <c r="H113" s="66"/>
      <c r="I113" s="16"/>
      <c r="J113" s="66"/>
      <c r="K113" s="16"/>
      <c r="L113" s="66"/>
    </row>
    <row r="114" spans="1:12" ht="22.15" customHeight="1">
      <c r="A114" s="2" t="s">
        <v>149</v>
      </c>
      <c r="D114" s="55"/>
      <c r="E114" s="10"/>
      <c r="F114" s="10"/>
      <c r="G114" s="11"/>
      <c r="H114" s="10"/>
      <c r="J114" s="10"/>
      <c r="K114" s="11"/>
      <c r="L114" s="10"/>
    </row>
    <row r="115" spans="1:12" ht="22.15" customHeight="1">
      <c r="A115" s="2" t="s">
        <v>150</v>
      </c>
      <c r="D115" s="55"/>
      <c r="E115" s="10"/>
      <c r="F115" s="67">
        <v>0</v>
      </c>
      <c r="G115" s="16"/>
      <c r="H115" s="67">
        <v>0</v>
      </c>
      <c r="I115" s="12"/>
      <c r="J115" s="67">
        <v>0</v>
      </c>
      <c r="K115" s="16"/>
      <c r="L115" s="67">
        <v>0</v>
      </c>
    </row>
    <row r="116" spans="1:12" ht="22.15" customHeight="1">
      <c r="D116" s="55"/>
      <c r="E116" s="10"/>
      <c r="F116" s="16"/>
      <c r="G116" s="16"/>
      <c r="H116" s="16"/>
      <c r="I116" s="12"/>
      <c r="J116" s="16"/>
      <c r="K116" s="16"/>
      <c r="L116" s="16"/>
    </row>
    <row r="117" spans="1:12" s="6" customFormat="1" ht="22.15" customHeight="1" thickBot="1">
      <c r="A117" s="65" t="s">
        <v>209</v>
      </c>
      <c r="F117" s="68">
        <f>F112+F115</f>
        <v>50568</v>
      </c>
      <c r="G117" s="16"/>
      <c r="H117" s="68">
        <f>H112+H115</f>
        <v>-7672</v>
      </c>
      <c r="I117" s="16"/>
      <c r="J117" s="68">
        <f>J112+J115</f>
        <v>50565</v>
      </c>
      <c r="K117" s="16"/>
      <c r="L117" s="68">
        <f>L112+L115</f>
        <v>-9126</v>
      </c>
    </row>
    <row r="118" spans="1:12" s="7" customFormat="1" ht="22.15" customHeight="1" thickTop="1">
      <c r="A118" s="65"/>
      <c r="F118" s="69"/>
      <c r="G118" s="69"/>
      <c r="H118" s="69"/>
      <c r="I118" s="16"/>
      <c r="J118" s="16"/>
      <c r="K118" s="16"/>
      <c r="L118" s="16"/>
    </row>
    <row r="119" spans="1:12" s="6" customFormat="1" ht="22.15" customHeight="1">
      <c r="A119" s="65" t="s">
        <v>174</v>
      </c>
      <c r="F119" s="12"/>
      <c r="G119" s="16"/>
      <c r="H119" s="12"/>
      <c r="I119" s="16"/>
      <c r="J119" s="70"/>
      <c r="K119" s="16"/>
      <c r="L119" s="70"/>
    </row>
    <row r="120" spans="1:12" s="7" customFormat="1" ht="22.15" customHeight="1" thickBot="1">
      <c r="A120" s="6" t="s">
        <v>72</v>
      </c>
      <c r="F120" s="12">
        <f>SUM(F122-F121)</f>
        <v>50565</v>
      </c>
      <c r="G120" s="12"/>
      <c r="H120" s="12">
        <f>SUM(H122-H121)</f>
        <v>-9126</v>
      </c>
      <c r="I120" s="16"/>
      <c r="J120" s="58">
        <f>SUM(J117)</f>
        <v>50565</v>
      </c>
      <c r="K120" s="16"/>
      <c r="L120" s="58">
        <f>SUM(L117)</f>
        <v>-9126</v>
      </c>
    </row>
    <row r="121" spans="1:12" s="6" customFormat="1" ht="22.15" customHeight="1" thickTop="1">
      <c r="A121" s="6" t="s">
        <v>73</v>
      </c>
      <c r="F121" s="12">
        <v>3</v>
      </c>
      <c r="G121" s="16"/>
      <c r="H121" s="12">
        <v>1454</v>
      </c>
      <c r="I121" s="16"/>
      <c r="J121" s="70"/>
      <c r="K121" s="16"/>
      <c r="L121" s="70"/>
    </row>
    <row r="122" spans="1:12" s="7" customFormat="1" ht="22.15" customHeight="1" thickBot="1">
      <c r="A122" s="71"/>
      <c r="F122" s="57">
        <f>SUM(F117)</f>
        <v>50568</v>
      </c>
      <c r="G122" s="12"/>
      <c r="H122" s="57">
        <f>SUM(H117)</f>
        <v>-7672</v>
      </c>
      <c r="I122" s="16"/>
      <c r="J122" s="12"/>
      <c r="K122" s="12"/>
      <c r="L122" s="12"/>
    </row>
    <row r="123" spans="1:12" ht="22.15" customHeight="1" thickTop="1"/>
    <row r="124" spans="1:12" ht="22.15" customHeight="1">
      <c r="A124" s="4" t="s">
        <v>4</v>
      </c>
      <c r="F124" s="5"/>
      <c r="H124" s="5"/>
      <c r="J124" s="5"/>
      <c r="L124" s="5"/>
    </row>
  </sheetData>
  <mergeCells count="8">
    <mergeCell ref="F109:H109"/>
    <mergeCell ref="J109:L109"/>
    <mergeCell ref="F6:H6"/>
    <mergeCell ref="J6:L6"/>
    <mergeCell ref="F46:H46"/>
    <mergeCell ref="J46:L46"/>
    <mergeCell ref="F68:H68"/>
    <mergeCell ref="J68:L68"/>
  </mergeCells>
  <phoneticPr fontId="0" type="noConversion"/>
  <printOptions horizontalCentered="1" gridLinesSet="0"/>
  <pageMargins left="0.78740157480314998" right="0.27559055118110198" top="0.78740157480314998" bottom="0" header="0.196850393700787" footer="0.196850393700787"/>
  <pageSetup paperSize="9" scale="79" fitToHeight="0" orientation="portrait" blackAndWhite="1" cellComments="asDisplayed" r:id="rId1"/>
  <rowBreaks count="3" manualBreakCount="3">
    <brk id="40" max="16383" man="1"/>
    <brk id="62" max="16383" man="1"/>
    <brk id="10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55"/>
  <sheetViews>
    <sheetView showGridLines="0" view="pageBreakPreview" topLeftCell="A4" zoomScale="74" zoomScaleNormal="85" zoomScaleSheetLayoutView="74" workbookViewId="0">
      <selection activeCell="A16" sqref="A16"/>
    </sheetView>
  </sheetViews>
  <sheetFormatPr defaultColWidth="7" defaultRowHeight="22.15" customHeight="1"/>
  <cols>
    <col min="1" max="1" width="25.7109375" style="25" customWidth="1"/>
    <col min="2" max="2" width="0.7109375" style="26" customWidth="1"/>
    <col min="3" max="3" width="4.28515625" style="26" customWidth="1"/>
    <col min="4" max="4" width="0.7109375" style="26" customWidth="1"/>
    <col min="5" max="5" width="15.7109375" style="26" customWidth="1"/>
    <col min="6" max="6" width="0.7109375" style="26" customWidth="1"/>
    <col min="7" max="7" width="15.7109375" style="26" customWidth="1"/>
    <col min="8" max="8" width="0.7109375" style="26" customWidth="1"/>
    <col min="9" max="9" width="15.7109375" style="26" customWidth="1"/>
    <col min="10" max="10" width="0.7109375" style="26" customWidth="1"/>
    <col min="11" max="11" width="15.7109375" style="26" customWidth="1"/>
    <col min="12" max="12" width="0.7109375" style="26" customWidth="1"/>
    <col min="13" max="13" width="15.7109375" style="26" customWidth="1"/>
    <col min="14" max="14" width="0.7109375" style="26" customWidth="1"/>
    <col min="15" max="15" width="15.7109375" style="26" customWidth="1"/>
    <col min="16" max="16" width="0.7109375" style="26" customWidth="1"/>
    <col min="17" max="17" width="15.7109375" style="26" customWidth="1"/>
    <col min="18" max="18" width="0.7109375" style="26" customWidth="1"/>
    <col min="19" max="19" width="15.7109375" style="26" customWidth="1"/>
    <col min="20" max="20" width="0.7109375" style="26" customWidth="1"/>
    <col min="21" max="16384" width="7" style="26"/>
  </cols>
  <sheetData>
    <row r="1" spans="1:19" ht="22.15" customHeight="1">
      <c r="S1" s="27" t="s">
        <v>62</v>
      </c>
    </row>
    <row r="2" spans="1:19" s="25" customFormat="1" ht="22.15" customHeight="1">
      <c r="A2" s="44" t="s">
        <v>100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9" s="29" customFormat="1" ht="22.15" customHeight="1">
      <c r="A3" s="44" t="s">
        <v>156</v>
      </c>
      <c r="B3" s="44"/>
      <c r="C3" s="44"/>
      <c r="D3" s="44"/>
      <c r="E3" s="44"/>
      <c r="F3" s="44"/>
      <c r="G3" s="44"/>
      <c r="H3" s="44"/>
      <c r="I3" s="44"/>
      <c r="J3" s="28"/>
      <c r="K3" s="44"/>
      <c r="L3" s="44"/>
      <c r="M3" s="44"/>
      <c r="N3" s="44"/>
    </row>
    <row r="4" spans="1:19" s="29" customFormat="1" ht="22.15" customHeight="1">
      <c r="A4" s="87" t="s">
        <v>204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</row>
    <row r="5" spans="1:19" s="33" customFormat="1" ht="22.15" customHeight="1">
      <c r="B5" s="45"/>
      <c r="C5" s="45"/>
      <c r="D5" s="45"/>
      <c r="E5" s="45"/>
      <c r="F5" s="45"/>
      <c r="G5" s="45"/>
      <c r="H5" s="45"/>
      <c r="I5" s="46"/>
      <c r="J5" s="45"/>
      <c r="K5" s="45"/>
      <c r="L5" s="45"/>
      <c r="M5" s="45"/>
      <c r="N5" s="45"/>
      <c r="R5" s="30"/>
      <c r="S5" s="30" t="s">
        <v>61</v>
      </c>
    </row>
    <row r="6" spans="1:19" s="34" customFormat="1" ht="22.15" customHeight="1">
      <c r="D6" s="47"/>
      <c r="E6" s="89" t="s">
        <v>21</v>
      </c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</row>
    <row r="7" spans="1:19" s="34" customFormat="1" ht="22.15" customHeight="1">
      <c r="E7" s="88" t="s">
        <v>26</v>
      </c>
      <c r="F7" s="88"/>
      <c r="G7" s="88"/>
      <c r="H7" s="88"/>
      <c r="I7" s="88"/>
      <c r="J7" s="88"/>
      <c r="K7" s="88"/>
      <c r="L7" s="88"/>
      <c r="M7" s="88"/>
      <c r="N7" s="88"/>
      <c r="O7" s="88"/>
    </row>
    <row r="8" spans="1:19" s="34" customFormat="1" ht="22.15" customHeight="1">
      <c r="I8" s="9" t="s">
        <v>125</v>
      </c>
      <c r="K8" s="86" t="s">
        <v>24</v>
      </c>
      <c r="L8" s="86"/>
      <c r="M8" s="86"/>
      <c r="N8" s="33"/>
      <c r="Q8" s="34" t="s">
        <v>131</v>
      </c>
    </row>
    <row r="9" spans="1:19" s="34" customFormat="1" ht="22.15" customHeight="1">
      <c r="E9" s="34" t="s">
        <v>35</v>
      </c>
      <c r="I9" s="9" t="s">
        <v>102</v>
      </c>
      <c r="O9" s="34" t="s">
        <v>16</v>
      </c>
      <c r="Q9" s="34" t="s">
        <v>74</v>
      </c>
    </row>
    <row r="10" spans="1:19" s="34" customFormat="1" ht="22.15" customHeight="1">
      <c r="E10" s="34" t="s">
        <v>75</v>
      </c>
      <c r="G10" s="34" t="s">
        <v>22</v>
      </c>
      <c r="I10" s="9" t="s">
        <v>103</v>
      </c>
      <c r="K10" s="34" t="s">
        <v>79</v>
      </c>
      <c r="M10" s="34" t="s">
        <v>77</v>
      </c>
      <c r="O10" s="34" t="s">
        <v>7</v>
      </c>
      <c r="Q10" s="34" t="s">
        <v>132</v>
      </c>
    </row>
    <row r="11" spans="1:19" s="34" customFormat="1" ht="22.15" customHeight="1">
      <c r="C11" s="48"/>
      <c r="E11" s="35" t="s">
        <v>76</v>
      </c>
      <c r="G11" s="35" t="s">
        <v>23</v>
      </c>
      <c r="I11" s="37" t="s">
        <v>104</v>
      </c>
      <c r="K11" s="35" t="s">
        <v>161</v>
      </c>
      <c r="M11" s="35" t="s">
        <v>107</v>
      </c>
      <c r="O11" s="35" t="s">
        <v>78</v>
      </c>
      <c r="Q11" s="35" t="s">
        <v>25</v>
      </c>
      <c r="S11" s="35" t="s">
        <v>20</v>
      </c>
    </row>
    <row r="12" spans="1:19" s="33" customFormat="1" ht="22.15" customHeight="1">
      <c r="A12" s="21" t="s">
        <v>153</v>
      </c>
      <c r="C12" s="49"/>
      <c r="D12" s="34"/>
      <c r="E12" s="50">
        <v>2979301</v>
      </c>
      <c r="F12" s="50"/>
      <c r="G12" s="50">
        <v>2800119</v>
      </c>
      <c r="H12" s="50"/>
      <c r="I12" s="50">
        <v>-206</v>
      </c>
      <c r="J12" s="50"/>
      <c r="K12" s="50">
        <v>44400</v>
      </c>
      <c r="L12" s="50"/>
      <c r="M12" s="50">
        <v>-5624711</v>
      </c>
      <c r="N12" s="50"/>
      <c r="O12" s="50">
        <f>SUM(E12:N12)</f>
        <v>198903</v>
      </c>
      <c r="P12" s="50"/>
      <c r="Q12" s="50">
        <v>-8705</v>
      </c>
      <c r="S12" s="50">
        <f>SUM(O12:Q12)</f>
        <v>190198</v>
      </c>
    </row>
    <row r="13" spans="1:19" s="33" customFormat="1" ht="22.15" customHeight="1">
      <c r="A13" s="40" t="s">
        <v>90</v>
      </c>
      <c r="C13" s="49"/>
      <c r="D13" s="34"/>
      <c r="E13" s="51">
        <v>0</v>
      </c>
      <c r="F13" s="50"/>
      <c r="G13" s="51">
        <v>0</v>
      </c>
      <c r="H13" s="50"/>
      <c r="I13" s="51">
        <v>0</v>
      </c>
      <c r="J13" s="50"/>
      <c r="K13" s="51">
        <v>0</v>
      </c>
      <c r="L13" s="50"/>
      <c r="M13" s="51">
        <f>PL!H95</f>
        <v>-9126</v>
      </c>
      <c r="N13" s="50"/>
      <c r="O13" s="51">
        <f>SUM(E13:N13)</f>
        <v>-9126</v>
      </c>
      <c r="P13" s="50"/>
      <c r="Q13" s="51">
        <f>PL!H121</f>
        <v>1454</v>
      </c>
      <c r="S13" s="51">
        <f>SUM(O13:Q13)</f>
        <v>-7672</v>
      </c>
    </row>
    <row r="14" spans="1:19" s="33" customFormat="1" ht="22.15" customHeight="1">
      <c r="A14" s="40" t="s">
        <v>91</v>
      </c>
      <c r="C14" s="49"/>
      <c r="D14" s="34"/>
      <c r="E14" s="50">
        <f>SUM(E13:E13)</f>
        <v>0</v>
      </c>
      <c r="F14" s="50"/>
      <c r="G14" s="50">
        <f>SUM(G13:G13)</f>
        <v>0</v>
      </c>
      <c r="H14" s="50"/>
      <c r="I14" s="50">
        <f>SUM(I13:I13)</f>
        <v>0</v>
      </c>
      <c r="J14" s="50"/>
      <c r="K14" s="50">
        <f>SUM(K13:K13)</f>
        <v>0</v>
      </c>
      <c r="L14" s="50"/>
      <c r="M14" s="50">
        <f>SUM(M13:M13)</f>
        <v>-9126</v>
      </c>
      <c r="N14" s="50"/>
      <c r="O14" s="50">
        <f>SUM(O13:O13)</f>
        <v>-9126</v>
      </c>
      <c r="P14" s="50"/>
      <c r="Q14" s="50">
        <f>SUM(Q13:Q13)</f>
        <v>1454</v>
      </c>
      <c r="S14" s="50">
        <f>SUM(S13:S13)</f>
        <v>-7672</v>
      </c>
    </row>
    <row r="15" spans="1:19" s="33" customFormat="1" ht="22.15" customHeight="1">
      <c r="A15" s="40" t="s">
        <v>179</v>
      </c>
      <c r="C15" s="49"/>
      <c r="D15" s="34"/>
      <c r="E15" s="50">
        <v>0</v>
      </c>
      <c r="F15" s="50"/>
      <c r="G15" s="50">
        <v>0</v>
      </c>
      <c r="H15" s="50"/>
      <c r="I15" s="50">
        <v>0</v>
      </c>
      <c r="J15" s="50"/>
      <c r="K15" s="50">
        <v>0</v>
      </c>
      <c r="L15" s="50"/>
      <c r="M15" s="50">
        <v>0</v>
      </c>
      <c r="N15" s="50"/>
      <c r="O15" s="50">
        <v>0</v>
      </c>
      <c r="P15" s="50"/>
      <c r="Q15" s="50">
        <v>-13423</v>
      </c>
      <c r="S15" s="50">
        <f>SUM(O15:Q15)</f>
        <v>-13423</v>
      </c>
    </row>
    <row r="16" spans="1:19" s="33" customFormat="1" ht="22.15" customHeight="1">
      <c r="A16" s="5" t="s">
        <v>216</v>
      </c>
      <c r="C16" s="49"/>
      <c r="D16" s="34"/>
      <c r="E16" s="50">
        <v>472335</v>
      </c>
      <c r="F16" s="50"/>
      <c r="G16" s="50">
        <v>-349335</v>
      </c>
      <c r="H16" s="50"/>
      <c r="I16" s="50">
        <v>0</v>
      </c>
      <c r="J16" s="50"/>
      <c r="K16" s="50">
        <v>0</v>
      </c>
      <c r="L16" s="50"/>
      <c r="M16" s="50">
        <v>0</v>
      </c>
      <c r="N16" s="50"/>
      <c r="O16" s="51">
        <f>SUM(E16:N16)</f>
        <v>123000</v>
      </c>
      <c r="P16" s="50"/>
      <c r="Q16" s="50">
        <v>0</v>
      </c>
      <c r="S16" s="50">
        <f>SUM(O16:Q16)</f>
        <v>123000</v>
      </c>
    </row>
    <row r="17" spans="1:19" s="33" customFormat="1" ht="22.15" customHeight="1" thickBot="1">
      <c r="A17" s="42" t="s">
        <v>200</v>
      </c>
      <c r="C17" s="49"/>
      <c r="D17" s="34"/>
      <c r="E17" s="52">
        <f>SUM(E12:E16)-E14</f>
        <v>3451636</v>
      </c>
      <c r="F17" s="50"/>
      <c r="G17" s="52">
        <f>SUM(G12:G16)-G14</f>
        <v>2450784</v>
      </c>
      <c r="H17" s="50"/>
      <c r="I17" s="52">
        <f>SUM(I12:I16)-I14</f>
        <v>-206</v>
      </c>
      <c r="J17" s="50" t="e">
        <f>SUM(#REF!)</f>
        <v>#REF!</v>
      </c>
      <c r="K17" s="52">
        <f>SUM(K12:K16)-K14</f>
        <v>44400</v>
      </c>
      <c r="L17" s="50"/>
      <c r="M17" s="52">
        <f>SUM(M12:M16)-M14</f>
        <v>-5633837</v>
      </c>
      <c r="N17" s="50"/>
      <c r="O17" s="52">
        <f>SUM(O12:O16)-O14</f>
        <v>312777</v>
      </c>
      <c r="P17" s="50" t="e">
        <f>SUM(#REF!)</f>
        <v>#REF!</v>
      </c>
      <c r="Q17" s="52">
        <f>SUM(Q12:Q16)-Q14</f>
        <v>-20674</v>
      </c>
      <c r="R17" s="33" t="e">
        <f>SUM(#REF!)</f>
        <v>#REF!</v>
      </c>
      <c r="S17" s="52">
        <f>SUM(S12:S16)-S14</f>
        <v>292103</v>
      </c>
    </row>
    <row r="18" spans="1:19" s="33" customFormat="1" ht="22.15" customHeight="1" thickTop="1">
      <c r="A18" s="40"/>
      <c r="C18" s="49"/>
      <c r="D18" s="34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Q18" s="50"/>
      <c r="R18" s="50"/>
    </row>
    <row r="19" spans="1:19" s="33" customFormat="1" ht="22.15" customHeight="1">
      <c r="A19" s="21" t="s">
        <v>166</v>
      </c>
      <c r="C19" s="49"/>
      <c r="D19" s="34"/>
      <c r="E19" s="50">
        <v>3451637</v>
      </c>
      <c r="F19" s="50"/>
      <c r="G19" s="50">
        <v>2450783</v>
      </c>
      <c r="H19" s="50"/>
      <c r="I19" s="50">
        <v>-206</v>
      </c>
      <c r="J19" s="50"/>
      <c r="K19" s="50">
        <v>44400</v>
      </c>
      <c r="L19" s="50"/>
      <c r="M19" s="50">
        <v>-5618716</v>
      </c>
      <c r="N19" s="50"/>
      <c r="O19" s="50">
        <f>SUM(E19:N19)</f>
        <v>327898</v>
      </c>
      <c r="P19" s="50"/>
      <c r="Q19" s="50">
        <v>-21036</v>
      </c>
      <c r="S19" s="50">
        <f>SUM(O19:Q19)</f>
        <v>306862</v>
      </c>
    </row>
    <row r="20" spans="1:19" s="33" customFormat="1" ht="22.15" customHeight="1">
      <c r="A20" s="40" t="s">
        <v>175</v>
      </c>
      <c r="C20" s="49"/>
      <c r="D20" s="34"/>
      <c r="E20" s="51">
        <v>0</v>
      </c>
      <c r="F20" s="50"/>
      <c r="G20" s="51">
        <v>0</v>
      </c>
      <c r="H20" s="50"/>
      <c r="I20" s="51">
        <v>0</v>
      </c>
      <c r="J20" s="50"/>
      <c r="K20" s="51">
        <v>0</v>
      </c>
      <c r="L20" s="50"/>
      <c r="M20" s="51">
        <f>PL!F95</f>
        <v>50565</v>
      </c>
      <c r="N20" s="50"/>
      <c r="O20" s="51">
        <f>SUM(E20:N20)</f>
        <v>50565</v>
      </c>
      <c r="P20" s="50"/>
      <c r="Q20" s="51">
        <f>PL!F121</f>
        <v>3</v>
      </c>
      <c r="S20" s="51">
        <f>SUM(O20:Q20)</f>
        <v>50568</v>
      </c>
    </row>
    <row r="21" spans="1:19" s="33" customFormat="1" ht="22.15" customHeight="1">
      <c r="A21" s="40" t="s">
        <v>176</v>
      </c>
      <c r="C21" s="49"/>
      <c r="D21" s="34"/>
      <c r="E21" s="50">
        <f>SUM(E20:E20)</f>
        <v>0</v>
      </c>
      <c r="F21" s="50"/>
      <c r="G21" s="50">
        <f>SUM(G20:G20)</f>
        <v>0</v>
      </c>
      <c r="H21" s="50"/>
      <c r="I21" s="50">
        <f>SUM(I20:I20)</f>
        <v>0</v>
      </c>
      <c r="J21" s="50"/>
      <c r="K21" s="50">
        <f>SUM(K20:K20)</f>
        <v>0</v>
      </c>
      <c r="L21" s="50"/>
      <c r="M21" s="50">
        <f>SUM(M20:M20)</f>
        <v>50565</v>
      </c>
      <c r="N21" s="50"/>
      <c r="O21" s="50">
        <f>SUM(O20:O20)</f>
        <v>50565</v>
      </c>
      <c r="P21" s="50"/>
      <c r="Q21" s="50">
        <f>SUM(Q20:Q20)</f>
        <v>3</v>
      </c>
      <c r="S21" s="50">
        <f>SUM(S20:S20)</f>
        <v>50568</v>
      </c>
    </row>
    <row r="22" spans="1:19" s="33" customFormat="1" ht="22.15" customHeight="1" thickBot="1">
      <c r="A22" s="42" t="s">
        <v>205</v>
      </c>
      <c r="C22" s="49"/>
      <c r="D22" s="34"/>
      <c r="E22" s="52">
        <f>SUM(E19:E21)-E21</f>
        <v>3451637</v>
      </c>
      <c r="F22" s="50"/>
      <c r="G22" s="52">
        <f>SUM(G19:G21)-G21</f>
        <v>2450783</v>
      </c>
      <c r="H22" s="50"/>
      <c r="I22" s="52">
        <f>SUM(I19:I21)-I21</f>
        <v>-206</v>
      </c>
      <c r="J22" s="50" t="e">
        <f>SUM(#REF!)</f>
        <v>#REF!</v>
      </c>
      <c r="K22" s="52">
        <f>SUM(K19:K21)-K21</f>
        <v>44400</v>
      </c>
      <c r="L22" s="50"/>
      <c r="M22" s="52">
        <f>SUM(M19:M21)-M21</f>
        <v>-5568151</v>
      </c>
      <c r="N22" s="50"/>
      <c r="O22" s="52">
        <f>SUM(O19:O21)-O21</f>
        <v>378463</v>
      </c>
      <c r="P22" s="50" t="e">
        <f>SUM(#REF!)</f>
        <v>#REF!</v>
      </c>
      <c r="Q22" s="52">
        <f>SUM(Q19:Q21)-Q21</f>
        <v>-21033</v>
      </c>
      <c r="R22" s="33" t="e">
        <f>SUM(#REF!)</f>
        <v>#REF!</v>
      </c>
      <c r="S22" s="52">
        <f>SUM(S19:S21)-S21</f>
        <v>357430</v>
      </c>
    </row>
    <row r="23" spans="1:19" s="33" customFormat="1" ht="22.15" customHeight="1" thickTop="1">
      <c r="A23" s="40"/>
      <c r="C23" s="49"/>
      <c r="D23" s="34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Q23" s="50"/>
      <c r="R23" s="50"/>
    </row>
    <row r="24" spans="1:19" ht="22.15" customHeight="1">
      <c r="A24" s="25" t="s">
        <v>4</v>
      </c>
    </row>
    <row r="55" spans="1:1" ht="22.15" customHeight="1">
      <c r="A55" s="25" t="s">
        <v>99</v>
      </c>
    </row>
  </sheetData>
  <mergeCells count="4">
    <mergeCell ref="K8:M8"/>
    <mergeCell ref="A4:N4"/>
    <mergeCell ref="E7:O7"/>
    <mergeCell ref="E6:S6"/>
  </mergeCells>
  <printOptions horizontalCentered="1" gridLinesSet="0"/>
  <pageMargins left="0.39370078740157499" right="0.196850393700787" top="0.98425196850393704" bottom="0" header="0.196850393700787" footer="0.196850393700787"/>
  <pageSetup paperSize="9" scale="82" orientation="landscape" r:id="rId1"/>
  <ignoredErrors>
    <ignoredError sqref="O21:P21 R21:S2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0"/>
  <sheetViews>
    <sheetView showGridLines="0" view="pageBreakPreview" zoomScale="72" zoomScaleNormal="100" zoomScaleSheetLayoutView="72" workbookViewId="0">
      <selection activeCell="A14" sqref="A14"/>
    </sheetView>
  </sheetViews>
  <sheetFormatPr defaultColWidth="7" defaultRowHeight="22.15" customHeight="1"/>
  <cols>
    <col min="1" max="1" width="35.7109375" style="25" customWidth="1"/>
    <col min="2" max="2" width="0.7109375" style="26" customWidth="1"/>
    <col min="3" max="3" width="7.7109375" style="26" customWidth="1"/>
    <col min="4" max="4" width="0.7109375" style="26" customWidth="1"/>
    <col min="5" max="5" width="15.7109375" style="26" customWidth="1"/>
    <col min="6" max="6" width="0.7109375" style="26" customWidth="1"/>
    <col min="7" max="7" width="15.7109375" style="26" customWidth="1"/>
    <col min="8" max="8" width="0.7109375" style="26" customWidth="1"/>
    <col min="9" max="9" width="15.7109375" style="26" customWidth="1"/>
    <col min="10" max="10" width="0.7109375" style="26" customWidth="1"/>
    <col min="11" max="11" width="15.7109375" style="26" customWidth="1"/>
    <col min="12" max="12" width="0.7109375" style="26" customWidth="1"/>
    <col min="13" max="13" width="15.7109375" style="26" customWidth="1"/>
    <col min="14" max="14" width="0.7109375" style="26" customWidth="1"/>
    <col min="15" max="15" width="15.7109375" style="26" customWidth="1"/>
    <col min="16" max="16" width="0.7109375" style="26" customWidth="1"/>
    <col min="17" max="16384" width="7" style="26"/>
  </cols>
  <sheetData>
    <row r="1" spans="1:18" ht="22.15" customHeight="1">
      <c r="O1" s="27" t="s">
        <v>62</v>
      </c>
    </row>
    <row r="2" spans="1:18" s="25" customFormat="1" ht="22.15" customHeight="1">
      <c r="A2" s="87" t="s">
        <v>100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</row>
    <row r="3" spans="1:18" s="29" customFormat="1" ht="22.15" customHeight="1">
      <c r="A3" s="87" t="s">
        <v>157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18" s="29" customFormat="1" ht="22.15" customHeight="1">
      <c r="A4" s="83" t="s">
        <v>204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1:18" s="29" customFormat="1" ht="22.15" customHeight="1">
      <c r="H5" s="26"/>
      <c r="I5" s="30"/>
      <c r="L5" s="26"/>
      <c r="O5" s="30" t="s">
        <v>61</v>
      </c>
    </row>
    <row r="6" spans="1:18" s="29" customFormat="1" ht="22.15" customHeight="1">
      <c r="D6" s="31"/>
      <c r="E6" s="90" t="s">
        <v>29</v>
      </c>
      <c r="F6" s="90"/>
      <c r="G6" s="90"/>
      <c r="H6" s="90"/>
      <c r="I6" s="90"/>
      <c r="J6" s="90"/>
      <c r="K6" s="90"/>
      <c r="L6" s="90"/>
      <c r="M6" s="90"/>
      <c r="N6" s="90"/>
      <c r="O6" s="90"/>
    </row>
    <row r="7" spans="1:18" s="29" customFormat="1" ht="22.15" customHeight="1">
      <c r="D7" s="32"/>
      <c r="E7" s="32"/>
      <c r="F7" s="32"/>
      <c r="G7" s="32"/>
      <c r="H7" s="32"/>
      <c r="I7" s="9" t="s">
        <v>125</v>
      </c>
      <c r="J7" s="32"/>
      <c r="K7" s="33"/>
      <c r="L7" s="33"/>
      <c r="M7" s="33"/>
      <c r="N7" s="32"/>
      <c r="O7" s="34"/>
    </row>
    <row r="8" spans="1:18" s="29" customFormat="1" ht="22.15" customHeight="1">
      <c r="D8" s="32"/>
      <c r="E8" s="32" t="s">
        <v>35</v>
      </c>
      <c r="F8" s="32"/>
      <c r="G8" s="32"/>
      <c r="H8" s="32"/>
      <c r="I8" s="9" t="s">
        <v>102</v>
      </c>
      <c r="J8" s="32"/>
      <c r="K8" s="86" t="s">
        <v>24</v>
      </c>
      <c r="L8" s="86"/>
      <c r="M8" s="86"/>
      <c r="N8" s="32"/>
      <c r="O8" s="34"/>
    </row>
    <row r="9" spans="1:18" s="32" customFormat="1" ht="22.15" customHeight="1">
      <c r="E9" s="32" t="s">
        <v>38</v>
      </c>
      <c r="G9" s="32" t="s">
        <v>22</v>
      </c>
      <c r="I9" s="9" t="s">
        <v>103</v>
      </c>
      <c r="K9" s="34" t="s">
        <v>79</v>
      </c>
      <c r="M9" s="34" t="s">
        <v>77</v>
      </c>
      <c r="O9" s="34"/>
    </row>
    <row r="10" spans="1:18" s="32" customFormat="1" ht="22.15" customHeight="1">
      <c r="E10" s="36" t="s">
        <v>15</v>
      </c>
      <c r="G10" s="36" t="s">
        <v>23</v>
      </c>
      <c r="I10" s="37" t="s">
        <v>104</v>
      </c>
      <c r="K10" s="35" t="s">
        <v>161</v>
      </c>
      <c r="L10" s="34"/>
      <c r="M10" s="35" t="s">
        <v>107</v>
      </c>
      <c r="O10" s="35" t="s">
        <v>20</v>
      </c>
    </row>
    <row r="11" spans="1:18" s="29" customFormat="1" ht="22.15" customHeight="1">
      <c r="A11" s="21" t="s">
        <v>153</v>
      </c>
      <c r="C11" s="38"/>
      <c r="D11" s="38"/>
      <c r="E11" s="39">
        <v>2979301</v>
      </c>
      <c r="F11" s="39"/>
      <c r="G11" s="39">
        <v>2800119</v>
      </c>
      <c r="H11" s="39"/>
      <c r="I11" s="39">
        <v>-206</v>
      </c>
      <c r="J11" s="39"/>
      <c r="K11" s="39">
        <v>44400</v>
      </c>
      <c r="L11" s="39"/>
      <c r="M11" s="39">
        <v>-5624711</v>
      </c>
      <c r="N11" s="39"/>
      <c r="O11" s="39">
        <f>SUM(E11:N11)</f>
        <v>198903</v>
      </c>
    </row>
    <row r="12" spans="1:18" s="29" customFormat="1" ht="22.15" customHeight="1">
      <c r="A12" s="40" t="s">
        <v>97</v>
      </c>
      <c r="C12" s="38"/>
      <c r="D12" s="38"/>
      <c r="E12" s="41">
        <v>0</v>
      </c>
      <c r="F12" s="39"/>
      <c r="G12" s="41">
        <v>0</v>
      </c>
      <c r="H12" s="39"/>
      <c r="I12" s="41">
        <v>0</v>
      </c>
      <c r="J12" s="39"/>
      <c r="K12" s="41">
        <v>0</v>
      </c>
      <c r="L12" s="39"/>
      <c r="M12" s="41">
        <f>PL!L95</f>
        <v>-9126</v>
      </c>
      <c r="N12" s="39"/>
      <c r="O12" s="41">
        <f>SUM(E12:N12)</f>
        <v>-9126</v>
      </c>
    </row>
    <row r="13" spans="1:18" s="29" customFormat="1" ht="22.15" customHeight="1">
      <c r="A13" s="40" t="s">
        <v>91</v>
      </c>
      <c r="C13" s="38"/>
      <c r="D13" s="38"/>
      <c r="E13" s="39">
        <f>SUM(E12:E12)</f>
        <v>0</v>
      </c>
      <c r="F13" s="39"/>
      <c r="G13" s="39">
        <f>SUM(G12:G12)</f>
        <v>0</v>
      </c>
      <c r="H13" s="39"/>
      <c r="I13" s="39">
        <f>SUM(I12:I12)</f>
        <v>0</v>
      </c>
      <c r="J13" s="39"/>
      <c r="K13" s="39">
        <f>SUM(K12:K12)</f>
        <v>0</v>
      </c>
      <c r="L13" s="39"/>
      <c r="M13" s="39">
        <f>SUM(M12:M12)</f>
        <v>-9126</v>
      </c>
      <c r="N13" s="39"/>
      <c r="O13" s="39">
        <f>SUM(O12:O12)</f>
        <v>-9126</v>
      </c>
    </row>
    <row r="14" spans="1:18" s="29" customFormat="1" ht="22.15" customHeight="1">
      <c r="A14" s="5" t="s">
        <v>216</v>
      </c>
      <c r="C14" s="38"/>
      <c r="D14" s="38"/>
      <c r="E14" s="50">
        <v>472335</v>
      </c>
      <c r="F14" s="50"/>
      <c r="G14" s="50">
        <v>-349335</v>
      </c>
      <c r="H14" s="39"/>
      <c r="I14" s="39">
        <v>0</v>
      </c>
      <c r="J14" s="39"/>
      <c r="K14" s="39">
        <v>0</v>
      </c>
      <c r="L14" s="39"/>
      <c r="M14" s="39">
        <v>0</v>
      </c>
      <c r="N14" s="39"/>
      <c r="O14" s="39">
        <f>SUM(E14:N14)</f>
        <v>123000</v>
      </c>
    </row>
    <row r="15" spans="1:18" ht="22.15" customHeight="1" thickBot="1">
      <c r="A15" s="42" t="s">
        <v>200</v>
      </c>
      <c r="E15" s="43">
        <f>SUM(E11:E14)-E13</f>
        <v>3451636</v>
      </c>
      <c r="F15" s="39"/>
      <c r="G15" s="43">
        <f>SUM(G11:G14)-G13</f>
        <v>2450784</v>
      </c>
      <c r="H15" s="39"/>
      <c r="I15" s="43">
        <f>SUM(I11:I14)-I13</f>
        <v>-206</v>
      </c>
      <c r="J15" s="39"/>
      <c r="K15" s="43">
        <f>SUM(K11:K14)-K13</f>
        <v>44400</v>
      </c>
      <c r="L15" s="39"/>
      <c r="M15" s="43">
        <f>SUM(M11:M14)-M13</f>
        <v>-5633837</v>
      </c>
      <c r="N15" s="39"/>
      <c r="O15" s="43">
        <f>SUM(O11:O14)-O13</f>
        <v>312777</v>
      </c>
    </row>
    <row r="16" spans="1:18" ht="22.15" customHeight="1" thickTop="1"/>
    <row r="17" spans="1:15" s="29" customFormat="1" ht="22.15" customHeight="1">
      <c r="A17" s="21" t="s">
        <v>166</v>
      </c>
      <c r="C17" s="38"/>
      <c r="D17" s="38"/>
      <c r="E17" s="39">
        <v>3451637</v>
      </c>
      <c r="F17" s="39"/>
      <c r="G17" s="39">
        <v>2450783</v>
      </c>
      <c r="H17" s="39"/>
      <c r="I17" s="39">
        <v>-206</v>
      </c>
      <c r="J17" s="39"/>
      <c r="K17" s="39">
        <v>44400</v>
      </c>
      <c r="L17" s="39"/>
      <c r="M17" s="39">
        <v>-5618716</v>
      </c>
      <c r="N17" s="39"/>
      <c r="O17" s="39">
        <f>SUM(E17:N17)</f>
        <v>327898</v>
      </c>
    </row>
    <row r="18" spans="1:15" s="29" customFormat="1" ht="22.15" customHeight="1">
      <c r="A18" s="40" t="s">
        <v>175</v>
      </c>
      <c r="C18" s="38"/>
      <c r="D18" s="38"/>
      <c r="E18" s="41">
        <v>0</v>
      </c>
      <c r="F18" s="39"/>
      <c r="G18" s="41">
        <v>0</v>
      </c>
      <c r="H18" s="39"/>
      <c r="I18" s="41">
        <v>0</v>
      </c>
      <c r="J18" s="39"/>
      <c r="K18" s="41">
        <v>0</v>
      </c>
      <c r="L18" s="39"/>
      <c r="M18" s="41">
        <f>PL!J117</f>
        <v>50565</v>
      </c>
      <c r="N18" s="39"/>
      <c r="O18" s="41">
        <f>SUM(E18:N18)</f>
        <v>50565</v>
      </c>
    </row>
    <row r="19" spans="1:15" s="29" customFormat="1" ht="22.15" customHeight="1">
      <c r="A19" s="40" t="s">
        <v>176</v>
      </c>
      <c r="C19" s="38"/>
      <c r="D19" s="38"/>
      <c r="E19" s="39">
        <f>SUM(E18:E18)</f>
        <v>0</v>
      </c>
      <c r="F19" s="39"/>
      <c r="G19" s="39">
        <f>SUM(G18:G18)</f>
        <v>0</v>
      </c>
      <c r="H19" s="39"/>
      <c r="I19" s="39">
        <f>SUM(I18:I18)</f>
        <v>0</v>
      </c>
      <c r="J19" s="39"/>
      <c r="K19" s="39">
        <f>SUM(K18:K18)</f>
        <v>0</v>
      </c>
      <c r="L19" s="39"/>
      <c r="M19" s="39">
        <f>SUM(M18:M18)</f>
        <v>50565</v>
      </c>
      <c r="N19" s="39"/>
      <c r="O19" s="39">
        <f>SUM(O18:O18)</f>
        <v>50565</v>
      </c>
    </row>
    <row r="20" spans="1:15" ht="22.15" customHeight="1" thickBot="1">
      <c r="A20" s="42" t="s">
        <v>205</v>
      </c>
      <c r="E20" s="43">
        <f>SUM(E17:E19)-E19</f>
        <v>3451637</v>
      </c>
      <c r="F20" s="39"/>
      <c r="G20" s="43">
        <f>SUM(G17:G19)-G19</f>
        <v>2450783</v>
      </c>
      <c r="H20" s="39"/>
      <c r="I20" s="43">
        <f>SUM(I17:I19)-I19</f>
        <v>-206</v>
      </c>
      <c r="J20" s="39"/>
      <c r="K20" s="43">
        <f>SUM(K17:K19)-K19</f>
        <v>44400</v>
      </c>
      <c r="L20" s="39"/>
      <c r="M20" s="43">
        <f>SUM(M17:M19)-M19</f>
        <v>-5568151</v>
      </c>
      <c r="N20" s="39"/>
      <c r="O20" s="43">
        <f>SUM(O17:O19)-O19</f>
        <v>378463</v>
      </c>
    </row>
    <row r="21" spans="1:15" ht="22.15" customHeight="1" thickTop="1"/>
    <row r="22" spans="1:15" ht="22.15" customHeight="1">
      <c r="A22" s="25" t="s">
        <v>4</v>
      </c>
    </row>
    <row r="50" spans="1:1" ht="22.15" customHeight="1">
      <c r="A50" s="25" t="s">
        <v>99</v>
      </c>
    </row>
  </sheetData>
  <mergeCells count="4">
    <mergeCell ref="K8:M8"/>
    <mergeCell ref="A2:M2"/>
    <mergeCell ref="A3:M3"/>
    <mergeCell ref="E6:O6"/>
  </mergeCells>
  <printOptions horizontalCentered="1" gridLinesSet="0"/>
  <pageMargins left="0.39370078740157499" right="0.196850393700787" top="0.98425196850393704" bottom="0" header="0.196850393700787" footer="0.196850393700787"/>
  <pageSetup paperSize="9" scale="90" orientation="landscape" r:id="rId1"/>
  <ignoredErrors>
    <ignoredError sqref="O18 O19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111"/>
  <sheetViews>
    <sheetView showGridLines="0" view="pageBreakPreview" topLeftCell="A12" zoomScaleNormal="115" zoomScaleSheetLayoutView="100" workbookViewId="0">
      <selection activeCell="A67" sqref="A67"/>
    </sheetView>
  </sheetViews>
  <sheetFormatPr defaultColWidth="7" defaultRowHeight="22.15" customHeight="1"/>
  <cols>
    <col min="1" max="1" width="35.7109375" style="4" customWidth="1"/>
    <col min="2" max="2" width="11.7109375" style="9" customWidth="1"/>
    <col min="3" max="3" width="0.7109375" style="5" customWidth="1"/>
    <col min="4" max="4" width="7.7109375" style="5" customWidth="1"/>
    <col min="5" max="5" width="0.7109375" style="5" customWidth="1"/>
    <col min="6" max="6" width="12.28515625" style="12" customWidth="1"/>
    <col min="7" max="7" width="0.7109375" style="5" customWidth="1"/>
    <col min="8" max="8" width="12.28515625" style="12" customWidth="1"/>
    <col min="9" max="9" width="0.7109375" style="5" customWidth="1"/>
    <col min="10" max="10" width="12.28515625" style="12" customWidth="1"/>
    <col min="11" max="11" width="0.7109375" style="5" customWidth="1"/>
    <col min="12" max="12" width="12.28515625" style="12" customWidth="1"/>
    <col min="13" max="13" width="0.7109375" style="5" customWidth="1"/>
    <col min="14" max="256" width="7" style="5"/>
    <col min="257" max="257" width="35.7109375" style="5" customWidth="1"/>
    <col min="258" max="258" width="11.7109375" style="5" customWidth="1"/>
    <col min="259" max="259" width="0.7109375" style="5" customWidth="1"/>
    <col min="260" max="260" width="7.7109375" style="5" customWidth="1"/>
    <col min="261" max="261" width="0.7109375" style="5" customWidth="1"/>
    <col min="262" max="262" width="12.7109375" style="5" customWidth="1"/>
    <col min="263" max="263" width="0.7109375" style="5" customWidth="1"/>
    <col min="264" max="264" width="12.7109375" style="5" customWidth="1"/>
    <col min="265" max="265" width="0.7109375" style="5" customWidth="1"/>
    <col min="266" max="266" width="12.7109375" style="5" customWidth="1"/>
    <col min="267" max="267" width="0.7109375" style="5" customWidth="1"/>
    <col min="268" max="268" width="12.7109375" style="5" customWidth="1"/>
    <col min="269" max="269" width="0.7109375" style="5" customWidth="1"/>
    <col min="270" max="512" width="7" style="5"/>
    <col min="513" max="513" width="35.7109375" style="5" customWidth="1"/>
    <col min="514" max="514" width="11.7109375" style="5" customWidth="1"/>
    <col min="515" max="515" width="0.7109375" style="5" customWidth="1"/>
    <col min="516" max="516" width="7.7109375" style="5" customWidth="1"/>
    <col min="517" max="517" width="0.7109375" style="5" customWidth="1"/>
    <col min="518" max="518" width="12.7109375" style="5" customWidth="1"/>
    <col min="519" max="519" width="0.7109375" style="5" customWidth="1"/>
    <col min="520" max="520" width="12.7109375" style="5" customWidth="1"/>
    <col min="521" max="521" width="0.7109375" style="5" customWidth="1"/>
    <col min="522" max="522" width="12.7109375" style="5" customWidth="1"/>
    <col min="523" max="523" width="0.7109375" style="5" customWidth="1"/>
    <col min="524" max="524" width="12.7109375" style="5" customWidth="1"/>
    <col min="525" max="525" width="0.7109375" style="5" customWidth="1"/>
    <col min="526" max="768" width="7" style="5"/>
    <col min="769" max="769" width="35.7109375" style="5" customWidth="1"/>
    <col min="770" max="770" width="11.7109375" style="5" customWidth="1"/>
    <col min="771" max="771" width="0.7109375" style="5" customWidth="1"/>
    <col min="772" max="772" width="7.7109375" style="5" customWidth="1"/>
    <col min="773" max="773" width="0.7109375" style="5" customWidth="1"/>
    <col min="774" max="774" width="12.7109375" style="5" customWidth="1"/>
    <col min="775" max="775" width="0.7109375" style="5" customWidth="1"/>
    <col min="776" max="776" width="12.7109375" style="5" customWidth="1"/>
    <col min="777" max="777" width="0.7109375" style="5" customWidth="1"/>
    <col min="778" max="778" width="12.7109375" style="5" customWidth="1"/>
    <col min="779" max="779" width="0.7109375" style="5" customWidth="1"/>
    <col min="780" max="780" width="12.7109375" style="5" customWidth="1"/>
    <col min="781" max="781" width="0.7109375" style="5" customWidth="1"/>
    <col min="782" max="1024" width="7" style="5"/>
    <col min="1025" max="1025" width="35.7109375" style="5" customWidth="1"/>
    <col min="1026" max="1026" width="11.7109375" style="5" customWidth="1"/>
    <col min="1027" max="1027" width="0.7109375" style="5" customWidth="1"/>
    <col min="1028" max="1028" width="7.7109375" style="5" customWidth="1"/>
    <col min="1029" max="1029" width="0.7109375" style="5" customWidth="1"/>
    <col min="1030" max="1030" width="12.7109375" style="5" customWidth="1"/>
    <col min="1031" max="1031" width="0.7109375" style="5" customWidth="1"/>
    <col min="1032" max="1032" width="12.7109375" style="5" customWidth="1"/>
    <col min="1033" max="1033" width="0.7109375" style="5" customWidth="1"/>
    <col min="1034" max="1034" width="12.7109375" style="5" customWidth="1"/>
    <col min="1035" max="1035" width="0.7109375" style="5" customWidth="1"/>
    <col min="1036" max="1036" width="12.7109375" style="5" customWidth="1"/>
    <col min="1037" max="1037" width="0.7109375" style="5" customWidth="1"/>
    <col min="1038" max="1280" width="7" style="5"/>
    <col min="1281" max="1281" width="35.7109375" style="5" customWidth="1"/>
    <col min="1282" max="1282" width="11.7109375" style="5" customWidth="1"/>
    <col min="1283" max="1283" width="0.7109375" style="5" customWidth="1"/>
    <col min="1284" max="1284" width="7.7109375" style="5" customWidth="1"/>
    <col min="1285" max="1285" width="0.7109375" style="5" customWidth="1"/>
    <col min="1286" max="1286" width="12.7109375" style="5" customWidth="1"/>
    <col min="1287" max="1287" width="0.7109375" style="5" customWidth="1"/>
    <col min="1288" max="1288" width="12.7109375" style="5" customWidth="1"/>
    <col min="1289" max="1289" width="0.7109375" style="5" customWidth="1"/>
    <col min="1290" max="1290" width="12.7109375" style="5" customWidth="1"/>
    <col min="1291" max="1291" width="0.7109375" style="5" customWidth="1"/>
    <col min="1292" max="1292" width="12.7109375" style="5" customWidth="1"/>
    <col min="1293" max="1293" width="0.7109375" style="5" customWidth="1"/>
    <col min="1294" max="1536" width="7" style="5"/>
    <col min="1537" max="1537" width="35.7109375" style="5" customWidth="1"/>
    <col min="1538" max="1538" width="11.7109375" style="5" customWidth="1"/>
    <col min="1539" max="1539" width="0.7109375" style="5" customWidth="1"/>
    <col min="1540" max="1540" width="7.7109375" style="5" customWidth="1"/>
    <col min="1541" max="1541" width="0.7109375" style="5" customWidth="1"/>
    <col min="1542" max="1542" width="12.7109375" style="5" customWidth="1"/>
    <col min="1543" max="1543" width="0.7109375" style="5" customWidth="1"/>
    <col min="1544" max="1544" width="12.7109375" style="5" customWidth="1"/>
    <col min="1545" max="1545" width="0.7109375" style="5" customWidth="1"/>
    <col min="1546" max="1546" width="12.7109375" style="5" customWidth="1"/>
    <col min="1547" max="1547" width="0.7109375" style="5" customWidth="1"/>
    <col min="1548" max="1548" width="12.7109375" style="5" customWidth="1"/>
    <col min="1549" max="1549" width="0.7109375" style="5" customWidth="1"/>
    <col min="1550" max="1792" width="7" style="5"/>
    <col min="1793" max="1793" width="35.7109375" style="5" customWidth="1"/>
    <col min="1794" max="1794" width="11.7109375" style="5" customWidth="1"/>
    <col min="1795" max="1795" width="0.7109375" style="5" customWidth="1"/>
    <col min="1796" max="1796" width="7.7109375" style="5" customWidth="1"/>
    <col min="1797" max="1797" width="0.7109375" style="5" customWidth="1"/>
    <col min="1798" max="1798" width="12.7109375" style="5" customWidth="1"/>
    <col min="1799" max="1799" width="0.7109375" style="5" customWidth="1"/>
    <col min="1800" max="1800" width="12.7109375" style="5" customWidth="1"/>
    <col min="1801" max="1801" width="0.7109375" style="5" customWidth="1"/>
    <col min="1802" max="1802" width="12.7109375" style="5" customWidth="1"/>
    <col min="1803" max="1803" width="0.7109375" style="5" customWidth="1"/>
    <col min="1804" max="1804" width="12.7109375" style="5" customWidth="1"/>
    <col min="1805" max="1805" width="0.7109375" style="5" customWidth="1"/>
    <col min="1806" max="2048" width="7" style="5"/>
    <col min="2049" max="2049" width="35.7109375" style="5" customWidth="1"/>
    <col min="2050" max="2050" width="11.7109375" style="5" customWidth="1"/>
    <col min="2051" max="2051" width="0.7109375" style="5" customWidth="1"/>
    <col min="2052" max="2052" width="7.7109375" style="5" customWidth="1"/>
    <col min="2053" max="2053" width="0.7109375" style="5" customWidth="1"/>
    <col min="2054" max="2054" width="12.7109375" style="5" customWidth="1"/>
    <col min="2055" max="2055" width="0.7109375" style="5" customWidth="1"/>
    <col min="2056" max="2056" width="12.7109375" style="5" customWidth="1"/>
    <col min="2057" max="2057" width="0.7109375" style="5" customWidth="1"/>
    <col min="2058" max="2058" width="12.7109375" style="5" customWidth="1"/>
    <col min="2059" max="2059" width="0.7109375" style="5" customWidth="1"/>
    <col min="2060" max="2060" width="12.7109375" style="5" customWidth="1"/>
    <col min="2061" max="2061" width="0.7109375" style="5" customWidth="1"/>
    <col min="2062" max="2304" width="7" style="5"/>
    <col min="2305" max="2305" width="35.7109375" style="5" customWidth="1"/>
    <col min="2306" max="2306" width="11.7109375" style="5" customWidth="1"/>
    <col min="2307" max="2307" width="0.7109375" style="5" customWidth="1"/>
    <col min="2308" max="2308" width="7.7109375" style="5" customWidth="1"/>
    <col min="2309" max="2309" width="0.7109375" style="5" customWidth="1"/>
    <col min="2310" max="2310" width="12.7109375" style="5" customWidth="1"/>
    <col min="2311" max="2311" width="0.7109375" style="5" customWidth="1"/>
    <col min="2312" max="2312" width="12.7109375" style="5" customWidth="1"/>
    <col min="2313" max="2313" width="0.7109375" style="5" customWidth="1"/>
    <col min="2314" max="2314" width="12.7109375" style="5" customWidth="1"/>
    <col min="2315" max="2315" width="0.7109375" style="5" customWidth="1"/>
    <col min="2316" max="2316" width="12.7109375" style="5" customWidth="1"/>
    <col min="2317" max="2317" width="0.7109375" style="5" customWidth="1"/>
    <col min="2318" max="2560" width="7" style="5"/>
    <col min="2561" max="2561" width="35.7109375" style="5" customWidth="1"/>
    <col min="2562" max="2562" width="11.7109375" style="5" customWidth="1"/>
    <col min="2563" max="2563" width="0.7109375" style="5" customWidth="1"/>
    <col min="2564" max="2564" width="7.7109375" style="5" customWidth="1"/>
    <col min="2565" max="2565" width="0.7109375" style="5" customWidth="1"/>
    <col min="2566" max="2566" width="12.7109375" style="5" customWidth="1"/>
    <col min="2567" max="2567" width="0.7109375" style="5" customWidth="1"/>
    <col min="2568" max="2568" width="12.7109375" style="5" customWidth="1"/>
    <col min="2569" max="2569" width="0.7109375" style="5" customWidth="1"/>
    <col min="2570" max="2570" width="12.7109375" style="5" customWidth="1"/>
    <col min="2571" max="2571" width="0.7109375" style="5" customWidth="1"/>
    <col min="2572" max="2572" width="12.7109375" style="5" customWidth="1"/>
    <col min="2573" max="2573" width="0.7109375" style="5" customWidth="1"/>
    <col min="2574" max="2816" width="7" style="5"/>
    <col min="2817" max="2817" width="35.7109375" style="5" customWidth="1"/>
    <col min="2818" max="2818" width="11.7109375" style="5" customWidth="1"/>
    <col min="2819" max="2819" width="0.7109375" style="5" customWidth="1"/>
    <col min="2820" max="2820" width="7.7109375" style="5" customWidth="1"/>
    <col min="2821" max="2821" width="0.7109375" style="5" customWidth="1"/>
    <col min="2822" max="2822" width="12.7109375" style="5" customWidth="1"/>
    <col min="2823" max="2823" width="0.7109375" style="5" customWidth="1"/>
    <col min="2824" max="2824" width="12.7109375" style="5" customWidth="1"/>
    <col min="2825" max="2825" width="0.7109375" style="5" customWidth="1"/>
    <col min="2826" max="2826" width="12.7109375" style="5" customWidth="1"/>
    <col min="2827" max="2827" width="0.7109375" style="5" customWidth="1"/>
    <col min="2828" max="2828" width="12.7109375" style="5" customWidth="1"/>
    <col min="2829" max="2829" width="0.7109375" style="5" customWidth="1"/>
    <col min="2830" max="3072" width="7" style="5"/>
    <col min="3073" max="3073" width="35.7109375" style="5" customWidth="1"/>
    <col min="3074" max="3074" width="11.7109375" style="5" customWidth="1"/>
    <col min="3075" max="3075" width="0.7109375" style="5" customWidth="1"/>
    <col min="3076" max="3076" width="7.7109375" style="5" customWidth="1"/>
    <col min="3077" max="3077" width="0.7109375" style="5" customWidth="1"/>
    <col min="3078" max="3078" width="12.7109375" style="5" customWidth="1"/>
    <col min="3079" max="3079" width="0.7109375" style="5" customWidth="1"/>
    <col min="3080" max="3080" width="12.7109375" style="5" customWidth="1"/>
    <col min="3081" max="3081" width="0.7109375" style="5" customWidth="1"/>
    <col min="3082" max="3082" width="12.7109375" style="5" customWidth="1"/>
    <col min="3083" max="3083" width="0.7109375" style="5" customWidth="1"/>
    <col min="3084" max="3084" width="12.7109375" style="5" customWidth="1"/>
    <col min="3085" max="3085" width="0.7109375" style="5" customWidth="1"/>
    <col min="3086" max="3328" width="7" style="5"/>
    <col min="3329" max="3329" width="35.7109375" style="5" customWidth="1"/>
    <col min="3330" max="3330" width="11.7109375" style="5" customWidth="1"/>
    <col min="3331" max="3331" width="0.7109375" style="5" customWidth="1"/>
    <col min="3332" max="3332" width="7.7109375" style="5" customWidth="1"/>
    <col min="3333" max="3333" width="0.7109375" style="5" customWidth="1"/>
    <col min="3334" max="3334" width="12.7109375" style="5" customWidth="1"/>
    <col min="3335" max="3335" width="0.7109375" style="5" customWidth="1"/>
    <col min="3336" max="3336" width="12.7109375" style="5" customWidth="1"/>
    <col min="3337" max="3337" width="0.7109375" style="5" customWidth="1"/>
    <col min="3338" max="3338" width="12.7109375" style="5" customWidth="1"/>
    <col min="3339" max="3339" width="0.7109375" style="5" customWidth="1"/>
    <col min="3340" max="3340" width="12.7109375" style="5" customWidth="1"/>
    <col min="3341" max="3341" width="0.7109375" style="5" customWidth="1"/>
    <col min="3342" max="3584" width="7" style="5"/>
    <col min="3585" max="3585" width="35.7109375" style="5" customWidth="1"/>
    <col min="3586" max="3586" width="11.7109375" style="5" customWidth="1"/>
    <col min="3587" max="3587" width="0.7109375" style="5" customWidth="1"/>
    <col min="3588" max="3588" width="7.7109375" style="5" customWidth="1"/>
    <col min="3589" max="3589" width="0.7109375" style="5" customWidth="1"/>
    <col min="3590" max="3590" width="12.7109375" style="5" customWidth="1"/>
    <col min="3591" max="3591" width="0.7109375" style="5" customWidth="1"/>
    <col min="3592" max="3592" width="12.7109375" style="5" customWidth="1"/>
    <col min="3593" max="3593" width="0.7109375" style="5" customWidth="1"/>
    <col min="3594" max="3594" width="12.7109375" style="5" customWidth="1"/>
    <col min="3595" max="3595" width="0.7109375" style="5" customWidth="1"/>
    <col min="3596" max="3596" width="12.7109375" style="5" customWidth="1"/>
    <col min="3597" max="3597" width="0.7109375" style="5" customWidth="1"/>
    <col min="3598" max="3840" width="7" style="5"/>
    <col min="3841" max="3841" width="35.7109375" style="5" customWidth="1"/>
    <col min="3842" max="3842" width="11.7109375" style="5" customWidth="1"/>
    <col min="3843" max="3843" width="0.7109375" style="5" customWidth="1"/>
    <col min="3844" max="3844" width="7.7109375" style="5" customWidth="1"/>
    <col min="3845" max="3845" width="0.7109375" style="5" customWidth="1"/>
    <col min="3846" max="3846" width="12.7109375" style="5" customWidth="1"/>
    <col min="3847" max="3847" width="0.7109375" style="5" customWidth="1"/>
    <col min="3848" max="3848" width="12.7109375" style="5" customWidth="1"/>
    <col min="3849" max="3849" width="0.7109375" style="5" customWidth="1"/>
    <col min="3850" max="3850" width="12.7109375" style="5" customWidth="1"/>
    <col min="3851" max="3851" width="0.7109375" style="5" customWidth="1"/>
    <col min="3852" max="3852" width="12.7109375" style="5" customWidth="1"/>
    <col min="3853" max="3853" width="0.7109375" style="5" customWidth="1"/>
    <col min="3854" max="4096" width="7" style="5"/>
    <col min="4097" max="4097" width="35.7109375" style="5" customWidth="1"/>
    <col min="4098" max="4098" width="11.7109375" style="5" customWidth="1"/>
    <col min="4099" max="4099" width="0.7109375" style="5" customWidth="1"/>
    <col min="4100" max="4100" width="7.7109375" style="5" customWidth="1"/>
    <col min="4101" max="4101" width="0.7109375" style="5" customWidth="1"/>
    <col min="4102" max="4102" width="12.7109375" style="5" customWidth="1"/>
    <col min="4103" max="4103" width="0.7109375" style="5" customWidth="1"/>
    <col min="4104" max="4104" width="12.7109375" style="5" customWidth="1"/>
    <col min="4105" max="4105" width="0.7109375" style="5" customWidth="1"/>
    <col min="4106" max="4106" width="12.7109375" style="5" customWidth="1"/>
    <col min="4107" max="4107" width="0.7109375" style="5" customWidth="1"/>
    <col min="4108" max="4108" width="12.7109375" style="5" customWidth="1"/>
    <col min="4109" max="4109" width="0.7109375" style="5" customWidth="1"/>
    <col min="4110" max="4352" width="7" style="5"/>
    <col min="4353" max="4353" width="35.7109375" style="5" customWidth="1"/>
    <col min="4354" max="4354" width="11.7109375" style="5" customWidth="1"/>
    <col min="4355" max="4355" width="0.7109375" style="5" customWidth="1"/>
    <col min="4356" max="4356" width="7.7109375" style="5" customWidth="1"/>
    <col min="4357" max="4357" width="0.7109375" style="5" customWidth="1"/>
    <col min="4358" max="4358" width="12.7109375" style="5" customWidth="1"/>
    <col min="4359" max="4359" width="0.7109375" style="5" customWidth="1"/>
    <col min="4360" max="4360" width="12.7109375" style="5" customWidth="1"/>
    <col min="4361" max="4361" width="0.7109375" style="5" customWidth="1"/>
    <col min="4362" max="4362" width="12.7109375" style="5" customWidth="1"/>
    <col min="4363" max="4363" width="0.7109375" style="5" customWidth="1"/>
    <col min="4364" max="4364" width="12.7109375" style="5" customWidth="1"/>
    <col min="4365" max="4365" width="0.7109375" style="5" customWidth="1"/>
    <col min="4366" max="4608" width="7" style="5"/>
    <col min="4609" max="4609" width="35.7109375" style="5" customWidth="1"/>
    <col min="4610" max="4610" width="11.7109375" style="5" customWidth="1"/>
    <col min="4611" max="4611" width="0.7109375" style="5" customWidth="1"/>
    <col min="4612" max="4612" width="7.7109375" style="5" customWidth="1"/>
    <col min="4613" max="4613" width="0.7109375" style="5" customWidth="1"/>
    <col min="4614" max="4614" width="12.7109375" style="5" customWidth="1"/>
    <col min="4615" max="4615" width="0.7109375" style="5" customWidth="1"/>
    <col min="4616" max="4616" width="12.7109375" style="5" customWidth="1"/>
    <col min="4617" max="4617" width="0.7109375" style="5" customWidth="1"/>
    <col min="4618" max="4618" width="12.7109375" style="5" customWidth="1"/>
    <col min="4619" max="4619" width="0.7109375" style="5" customWidth="1"/>
    <col min="4620" max="4620" width="12.7109375" style="5" customWidth="1"/>
    <col min="4621" max="4621" width="0.7109375" style="5" customWidth="1"/>
    <col min="4622" max="4864" width="7" style="5"/>
    <col min="4865" max="4865" width="35.7109375" style="5" customWidth="1"/>
    <col min="4866" max="4866" width="11.7109375" style="5" customWidth="1"/>
    <col min="4867" max="4867" width="0.7109375" style="5" customWidth="1"/>
    <col min="4868" max="4868" width="7.7109375" style="5" customWidth="1"/>
    <col min="4869" max="4869" width="0.7109375" style="5" customWidth="1"/>
    <col min="4870" max="4870" width="12.7109375" style="5" customWidth="1"/>
    <col min="4871" max="4871" width="0.7109375" style="5" customWidth="1"/>
    <col min="4872" max="4872" width="12.7109375" style="5" customWidth="1"/>
    <col min="4873" max="4873" width="0.7109375" style="5" customWidth="1"/>
    <col min="4874" max="4874" width="12.7109375" style="5" customWidth="1"/>
    <col min="4875" max="4875" width="0.7109375" style="5" customWidth="1"/>
    <col min="4876" max="4876" width="12.7109375" style="5" customWidth="1"/>
    <col min="4877" max="4877" width="0.7109375" style="5" customWidth="1"/>
    <col min="4878" max="5120" width="7" style="5"/>
    <col min="5121" max="5121" width="35.7109375" style="5" customWidth="1"/>
    <col min="5122" max="5122" width="11.7109375" style="5" customWidth="1"/>
    <col min="5123" max="5123" width="0.7109375" style="5" customWidth="1"/>
    <col min="5124" max="5124" width="7.7109375" style="5" customWidth="1"/>
    <col min="5125" max="5125" width="0.7109375" style="5" customWidth="1"/>
    <col min="5126" max="5126" width="12.7109375" style="5" customWidth="1"/>
    <col min="5127" max="5127" width="0.7109375" style="5" customWidth="1"/>
    <col min="5128" max="5128" width="12.7109375" style="5" customWidth="1"/>
    <col min="5129" max="5129" width="0.7109375" style="5" customWidth="1"/>
    <col min="5130" max="5130" width="12.7109375" style="5" customWidth="1"/>
    <col min="5131" max="5131" width="0.7109375" style="5" customWidth="1"/>
    <col min="5132" max="5132" width="12.7109375" style="5" customWidth="1"/>
    <col min="5133" max="5133" width="0.7109375" style="5" customWidth="1"/>
    <col min="5134" max="5376" width="7" style="5"/>
    <col min="5377" max="5377" width="35.7109375" style="5" customWidth="1"/>
    <col min="5378" max="5378" width="11.7109375" style="5" customWidth="1"/>
    <col min="5379" max="5379" width="0.7109375" style="5" customWidth="1"/>
    <col min="5380" max="5380" width="7.7109375" style="5" customWidth="1"/>
    <col min="5381" max="5381" width="0.7109375" style="5" customWidth="1"/>
    <col min="5382" max="5382" width="12.7109375" style="5" customWidth="1"/>
    <col min="5383" max="5383" width="0.7109375" style="5" customWidth="1"/>
    <col min="5384" max="5384" width="12.7109375" style="5" customWidth="1"/>
    <col min="5385" max="5385" width="0.7109375" style="5" customWidth="1"/>
    <col min="5386" max="5386" width="12.7109375" style="5" customWidth="1"/>
    <col min="5387" max="5387" width="0.7109375" style="5" customWidth="1"/>
    <col min="5388" max="5388" width="12.7109375" style="5" customWidth="1"/>
    <col min="5389" max="5389" width="0.7109375" style="5" customWidth="1"/>
    <col min="5390" max="5632" width="7" style="5"/>
    <col min="5633" max="5633" width="35.7109375" style="5" customWidth="1"/>
    <col min="5634" max="5634" width="11.7109375" style="5" customWidth="1"/>
    <col min="5635" max="5635" width="0.7109375" style="5" customWidth="1"/>
    <col min="5636" max="5636" width="7.7109375" style="5" customWidth="1"/>
    <col min="5637" max="5637" width="0.7109375" style="5" customWidth="1"/>
    <col min="5638" max="5638" width="12.7109375" style="5" customWidth="1"/>
    <col min="5639" max="5639" width="0.7109375" style="5" customWidth="1"/>
    <col min="5640" max="5640" width="12.7109375" style="5" customWidth="1"/>
    <col min="5641" max="5641" width="0.7109375" style="5" customWidth="1"/>
    <col min="5642" max="5642" width="12.7109375" style="5" customWidth="1"/>
    <col min="5643" max="5643" width="0.7109375" style="5" customWidth="1"/>
    <col min="5644" max="5644" width="12.7109375" style="5" customWidth="1"/>
    <col min="5645" max="5645" width="0.7109375" style="5" customWidth="1"/>
    <col min="5646" max="5888" width="7" style="5"/>
    <col min="5889" max="5889" width="35.7109375" style="5" customWidth="1"/>
    <col min="5890" max="5890" width="11.7109375" style="5" customWidth="1"/>
    <col min="5891" max="5891" width="0.7109375" style="5" customWidth="1"/>
    <col min="5892" max="5892" width="7.7109375" style="5" customWidth="1"/>
    <col min="5893" max="5893" width="0.7109375" style="5" customWidth="1"/>
    <col min="5894" max="5894" width="12.7109375" style="5" customWidth="1"/>
    <col min="5895" max="5895" width="0.7109375" style="5" customWidth="1"/>
    <col min="5896" max="5896" width="12.7109375" style="5" customWidth="1"/>
    <col min="5897" max="5897" width="0.7109375" style="5" customWidth="1"/>
    <col min="5898" max="5898" width="12.7109375" style="5" customWidth="1"/>
    <col min="5899" max="5899" width="0.7109375" style="5" customWidth="1"/>
    <col min="5900" max="5900" width="12.7109375" style="5" customWidth="1"/>
    <col min="5901" max="5901" width="0.7109375" style="5" customWidth="1"/>
    <col min="5902" max="6144" width="7" style="5"/>
    <col min="6145" max="6145" width="35.7109375" style="5" customWidth="1"/>
    <col min="6146" max="6146" width="11.7109375" style="5" customWidth="1"/>
    <col min="6147" max="6147" width="0.7109375" style="5" customWidth="1"/>
    <col min="6148" max="6148" width="7.7109375" style="5" customWidth="1"/>
    <col min="6149" max="6149" width="0.7109375" style="5" customWidth="1"/>
    <col min="6150" max="6150" width="12.7109375" style="5" customWidth="1"/>
    <col min="6151" max="6151" width="0.7109375" style="5" customWidth="1"/>
    <col min="6152" max="6152" width="12.7109375" style="5" customWidth="1"/>
    <col min="6153" max="6153" width="0.7109375" style="5" customWidth="1"/>
    <col min="6154" max="6154" width="12.7109375" style="5" customWidth="1"/>
    <col min="6155" max="6155" width="0.7109375" style="5" customWidth="1"/>
    <col min="6156" max="6156" width="12.7109375" style="5" customWidth="1"/>
    <col min="6157" max="6157" width="0.7109375" style="5" customWidth="1"/>
    <col min="6158" max="6400" width="7" style="5"/>
    <col min="6401" max="6401" width="35.7109375" style="5" customWidth="1"/>
    <col min="6402" max="6402" width="11.7109375" style="5" customWidth="1"/>
    <col min="6403" max="6403" width="0.7109375" style="5" customWidth="1"/>
    <col min="6404" max="6404" width="7.7109375" style="5" customWidth="1"/>
    <col min="6405" max="6405" width="0.7109375" style="5" customWidth="1"/>
    <col min="6406" max="6406" width="12.7109375" style="5" customWidth="1"/>
    <col min="6407" max="6407" width="0.7109375" style="5" customWidth="1"/>
    <col min="6408" max="6408" width="12.7109375" style="5" customWidth="1"/>
    <col min="6409" max="6409" width="0.7109375" style="5" customWidth="1"/>
    <col min="6410" max="6410" width="12.7109375" style="5" customWidth="1"/>
    <col min="6411" max="6411" width="0.7109375" style="5" customWidth="1"/>
    <col min="6412" max="6412" width="12.7109375" style="5" customWidth="1"/>
    <col min="6413" max="6413" width="0.7109375" style="5" customWidth="1"/>
    <col min="6414" max="6656" width="7" style="5"/>
    <col min="6657" max="6657" width="35.7109375" style="5" customWidth="1"/>
    <col min="6658" max="6658" width="11.7109375" style="5" customWidth="1"/>
    <col min="6659" max="6659" width="0.7109375" style="5" customWidth="1"/>
    <col min="6660" max="6660" width="7.7109375" style="5" customWidth="1"/>
    <col min="6661" max="6661" width="0.7109375" style="5" customWidth="1"/>
    <col min="6662" max="6662" width="12.7109375" style="5" customWidth="1"/>
    <col min="6663" max="6663" width="0.7109375" style="5" customWidth="1"/>
    <col min="6664" max="6664" width="12.7109375" style="5" customWidth="1"/>
    <col min="6665" max="6665" width="0.7109375" style="5" customWidth="1"/>
    <col min="6666" max="6666" width="12.7109375" style="5" customWidth="1"/>
    <col min="6667" max="6667" width="0.7109375" style="5" customWidth="1"/>
    <col min="6668" max="6668" width="12.7109375" style="5" customWidth="1"/>
    <col min="6669" max="6669" width="0.7109375" style="5" customWidth="1"/>
    <col min="6670" max="6912" width="7" style="5"/>
    <col min="6913" max="6913" width="35.7109375" style="5" customWidth="1"/>
    <col min="6914" max="6914" width="11.7109375" style="5" customWidth="1"/>
    <col min="6915" max="6915" width="0.7109375" style="5" customWidth="1"/>
    <col min="6916" max="6916" width="7.7109375" style="5" customWidth="1"/>
    <col min="6917" max="6917" width="0.7109375" style="5" customWidth="1"/>
    <col min="6918" max="6918" width="12.7109375" style="5" customWidth="1"/>
    <col min="6919" max="6919" width="0.7109375" style="5" customWidth="1"/>
    <col min="6920" max="6920" width="12.7109375" style="5" customWidth="1"/>
    <col min="6921" max="6921" width="0.7109375" style="5" customWidth="1"/>
    <col min="6922" max="6922" width="12.7109375" style="5" customWidth="1"/>
    <col min="6923" max="6923" width="0.7109375" style="5" customWidth="1"/>
    <col min="6924" max="6924" width="12.7109375" style="5" customWidth="1"/>
    <col min="6925" max="6925" width="0.7109375" style="5" customWidth="1"/>
    <col min="6926" max="7168" width="7" style="5"/>
    <col min="7169" max="7169" width="35.7109375" style="5" customWidth="1"/>
    <col min="7170" max="7170" width="11.7109375" style="5" customWidth="1"/>
    <col min="7171" max="7171" width="0.7109375" style="5" customWidth="1"/>
    <col min="7172" max="7172" width="7.7109375" style="5" customWidth="1"/>
    <col min="7173" max="7173" width="0.7109375" style="5" customWidth="1"/>
    <col min="7174" max="7174" width="12.7109375" style="5" customWidth="1"/>
    <col min="7175" max="7175" width="0.7109375" style="5" customWidth="1"/>
    <col min="7176" max="7176" width="12.7109375" style="5" customWidth="1"/>
    <col min="7177" max="7177" width="0.7109375" style="5" customWidth="1"/>
    <col min="7178" max="7178" width="12.7109375" style="5" customWidth="1"/>
    <col min="7179" max="7179" width="0.7109375" style="5" customWidth="1"/>
    <col min="7180" max="7180" width="12.7109375" style="5" customWidth="1"/>
    <col min="7181" max="7181" width="0.7109375" style="5" customWidth="1"/>
    <col min="7182" max="7424" width="7" style="5"/>
    <col min="7425" max="7425" width="35.7109375" style="5" customWidth="1"/>
    <col min="7426" max="7426" width="11.7109375" style="5" customWidth="1"/>
    <col min="7427" max="7427" width="0.7109375" style="5" customWidth="1"/>
    <col min="7428" max="7428" width="7.7109375" style="5" customWidth="1"/>
    <col min="7429" max="7429" width="0.7109375" style="5" customWidth="1"/>
    <col min="7430" max="7430" width="12.7109375" style="5" customWidth="1"/>
    <col min="7431" max="7431" width="0.7109375" style="5" customWidth="1"/>
    <col min="7432" max="7432" width="12.7109375" style="5" customWidth="1"/>
    <col min="7433" max="7433" width="0.7109375" style="5" customWidth="1"/>
    <col min="7434" max="7434" width="12.7109375" style="5" customWidth="1"/>
    <col min="7435" max="7435" width="0.7109375" style="5" customWidth="1"/>
    <col min="7436" max="7436" width="12.7109375" style="5" customWidth="1"/>
    <col min="7437" max="7437" width="0.7109375" style="5" customWidth="1"/>
    <col min="7438" max="7680" width="7" style="5"/>
    <col min="7681" max="7681" width="35.7109375" style="5" customWidth="1"/>
    <col min="7682" max="7682" width="11.7109375" style="5" customWidth="1"/>
    <col min="7683" max="7683" width="0.7109375" style="5" customWidth="1"/>
    <col min="7684" max="7684" width="7.7109375" style="5" customWidth="1"/>
    <col min="7685" max="7685" width="0.7109375" style="5" customWidth="1"/>
    <col min="7686" max="7686" width="12.7109375" style="5" customWidth="1"/>
    <col min="7687" max="7687" width="0.7109375" style="5" customWidth="1"/>
    <col min="7688" max="7688" width="12.7109375" style="5" customWidth="1"/>
    <col min="7689" max="7689" width="0.7109375" style="5" customWidth="1"/>
    <col min="7690" max="7690" width="12.7109375" style="5" customWidth="1"/>
    <col min="7691" max="7691" width="0.7109375" style="5" customWidth="1"/>
    <col min="7692" max="7692" width="12.7109375" style="5" customWidth="1"/>
    <col min="7693" max="7693" width="0.7109375" style="5" customWidth="1"/>
    <col min="7694" max="7936" width="7" style="5"/>
    <col min="7937" max="7937" width="35.7109375" style="5" customWidth="1"/>
    <col min="7938" max="7938" width="11.7109375" style="5" customWidth="1"/>
    <col min="7939" max="7939" width="0.7109375" style="5" customWidth="1"/>
    <col min="7940" max="7940" width="7.7109375" style="5" customWidth="1"/>
    <col min="7941" max="7941" width="0.7109375" style="5" customWidth="1"/>
    <col min="7942" max="7942" width="12.7109375" style="5" customWidth="1"/>
    <col min="7943" max="7943" width="0.7109375" style="5" customWidth="1"/>
    <col min="7944" max="7944" width="12.7109375" style="5" customWidth="1"/>
    <col min="7945" max="7945" width="0.7109375" style="5" customWidth="1"/>
    <col min="7946" max="7946" width="12.7109375" style="5" customWidth="1"/>
    <col min="7947" max="7947" width="0.7109375" style="5" customWidth="1"/>
    <col min="7948" max="7948" width="12.7109375" style="5" customWidth="1"/>
    <col min="7949" max="7949" width="0.7109375" style="5" customWidth="1"/>
    <col min="7950" max="8192" width="7" style="5"/>
    <col min="8193" max="8193" width="35.7109375" style="5" customWidth="1"/>
    <col min="8194" max="8194" width="11.7109375" style="5" customWidth="1"/>
    <col min="8195" max="8195" width="0.7109375" style="5" customWidth="1"/>
    <col min="8196" max="8196" width="7.7109375" style="5" customWidth="1"/>
    <col min="8197" max="8197" width="0.7109375" style="5" customWidth="1"/>
    <col min="8198" max="8198" width="12.7109375" style="5" customWidth="1"/>
    <col min="8199" max="8199" width="0.7109375" style="5" customWidth="1"/>
    <col min="8200" max="8200" width="12.7109375" style="5" customWidth="1"/>
    <col min="8201" max="8201" width="0.7109375" style="5" customWidth="1"/>
    <col min="8202" max="8202" width="12.7109375" style="5" customWidth="1"/>
    <col min="8203" max="8203" width="0.7109375" style="5" customWidth="1"/>
    <col min="8204" max="8204" width="12.7109375" style="5" customWidth="1"/>
    <col min="8205" max="8205" width="0.7109375" style="5" customWidth="1"/>
    <col min="8206" max="8448" width="7" style="5"/>
    <col min="8449" max="8449" width="35.7109375" style="5" customWidth="1"/>
    <col min="8450" max="8450" width="11.7109375" style="5" customWidth="1"/>
    <col min="8451" max="8451" width="0.7109375" style="5" customWidth="1"/>
    <col min="8452" max="8452" width="7.7109375" style="5" customWidth="1"/>
    <col min="8453" max="8453" width="0.7109375" style="5" customWidth="1"/>
    <col min="8454" max="8454" width="12.7109375" style="5" customWidth="1"/>
    <col min="8455" max="8455" width="0.7109375" style="5" customWidth="1"/>
    <col min="8456" max="8456" width="12.7109375" style="5" customWidth="1"/>
    <col min="8457" max="8457" width="0.7109375" style="5" customWidth="1"/>
    <col min="8458" max="8458" width="12.7109375" style="5" customWidth="1"/>
    <col min="8459" max="8459" width="0.7109375" style="5" customWidth="1"/>
    <col min="8460" max="8460" width="12.7109375" style="5" customWidth="1"/>
    <col min="8461" max="8461" width="0.7109375" style="5" customWidth="1"/>
    <col min="8462" max="8704" width="7" style="5"/>
    <col min="8705" max="8705" width="35.7109375" style="5" customWidth="1"/>
    <col min="8706" max="8706" width="11.7109375" style="5" customWidth="1"/>
    <col min="8707" max="8707" width="0.7109375" style="5" customWidth="1"/>
    <col min="8708" max="8708" width="7.7109375" style="5" customWidth="1"/>
    <col min="8709" max="8709" width="0.7109375" style="5" customWidth="1"/>
    <col min="8710" max="8710" width="12.7109375" style="5" customWidth="1"/>
    <col min="8711" max="8711" width="0.7109375" style="5" customWidth="1"/>
    <col min="8712" max="8712" width="12.7109375" style="5" customWidth="1"/>
    <col min="8713" max="8713" width="0.7109375" style="5" customWidth="1"/>
    <col min="8714" max="8714" width="12.7109375" style="5" customWidth="1"/>
    <col min="8715" max="8715" width="0.7109375" style="5" customWidth="1"/>
    <col min="8716" max="8716" width="12.7109375" style="5" customWidth="1"/>
    <col min="8717" max="8717" width="0.7109375" style="5" customWidth="1"/>
    <col min="8718" max="8960" width="7" style="5"/>
    <col min="8961" max="8961" width="35.7109375" style="5" customWidth="1"/>
    <col min="8962" max="8962" width="11.7109375" style="5" customWidth="1"/>
    <col min="8963" max="8963" width="0.7109375" style="5" customWidth="1"/>
    <col min="8964" max="8964" width="7.7109375" style="5" customWidth="1"/>
    <col min="8965" max="8965" width="0.7109375" style="5" customWidth="1"/>
    <col min="8966" max="8966" width="12.7109375" style="5" customWidth="1"/>
    <col min="8967" max="8967" width="0.7109375" style="5" customWidth="1"/>
    <col min="8968" max="8968" width="12.7109375" style="5" customWidth="1"/>
    <col min="8969" max="8969" width="0.7109375" style="5" customWidth="1"/>
    <col min="8970" max="8970" width="12.7109375" style="5" customWidth="1"/>
    <col min="8971" max="8971" width="0.7109375" style="5" customWidth="1"/>
    <col min="8972" max="8972" width="12.7109375" style="5" customWidth="1"/>
    <col min="8973" max="8973" width="0.7109375" style="5" customWidth="1"/>
    <col min="8974" max="9216" width="7" style="5"/>
    <col min="9217" max="9217" width="35.7109375" style="5" customWidth="1"/>
    <col min="9218" max="9218" width="11.7109375" style="5" customWidth="1"/>
    <col min="9219" max="9219" width="0.7109375" style="5" customWidth="1"/>
    <col min="9220" max="9220" width="7.7109375" style="5" customWidth="1"/>
    <col min="9221" max="9221" width="0.7109375" style="5" customWidth="1"/>
    <col min="9222" max="9222" width="12.7109375" style="5" customWidth="1"/>
    <col min="9223" max="9223" width="0.7109375" style="5" customWidth="1"/>
    <col min="9224" max="9224" width="12.7109375" style="5" customWidth="1"/>
    <col min="9225" max="9225" width="0.7109375" style="5" customWidth="1"/>
    <col min="9226" max="9226" width="12.7109375" style="5" customWidth="1"/>
    <col min="9227" max="9227" width="0.7109375" style="5" customWidth="1"/>
    <col min="9228" max="9228" width="12.7109375" style="5" customWidth="1"/>
    <col min="9229" max="9229" width="0.7109375" style="5" customWidth="1"/>
    <col min="9230" max="9472" width="7" style="5"/>
    <col min="9473" max="9473" width="35.7109375" style="5" customWidth="1"/>
    <col min="9474" max="9474" width="11.7109375" style="5" customWidth="1"/>
    <col min="9475" max="9475" width="0.7109375" style="5" customWidth="1"/>
    <col min="9476" max="9476" width="7.7109375" style="5" customWidth="1"/>
    <col min="9477" max="9477" width="0.7109375" style="5" customWidth="1"/>
    <col min="9478" max="9478" width="12.7109375" style="5" customWidth="1"/>
    <col min="9479" max="9479" width="0.7109375" style="5" customWidth="1"/>
    <col min="9480" max="9480" width="12.7109375" style="5" customWidth="1"/>
    <col min="9481" max="9481" width="0.7109375" style="5" customWidth="1"/>
    <col min="9482" max="9482" width="12.7109375" style="5" customWidth="1"/>
    <col min="9483" max="9483" width="0.7109375" style="5" customWidth="1"/>
    <col min="9484" max="9484" width="12.7109375" style="5" customWidth="1"/>
    <col min="9485" max="9485" width="0.7109375" style="5" customWidth="1"/>
    <col min="9486" max="9728" width="7" style="5"/>
    <col min="9729" max="9729" width="35.7109375" style="5" customWidth="1"/>
    <col min="9730" max="9730" width="11.7109375" style="5" customWidth="1"/>
    <col min="9731" max="9731" width="0.7109375" style="5" customWidth="1"/>
    <col min="9732" max="9732" width="7.7109375" style="5" customWidth="1"/>
    <col min="9733" max="9733" width="0.7109375" style="5" customWidth="1"/>
    <col min="9734" max="9734" width="12.7109375" style="5" customWidth="1"/>
    <col min="9735" max="9735" width="0.7109375" style="5" customWidth="1"/>
    <col min="9736" max="9736" width="12.7109375" style="5" customWidth="1"/>
    <col min="9737" max="9737" width="0.7109375" style="5" customWidth="1"/>
    <col min="9738" max="9738" width="12.7109375" style="5" customWidth="1"/>
    <col min="9739" max="9739" width="0.7109375" style="5" customWidth="1"/>
    <col min="9740" max="9740" width="12.7109375" style="5" customWidth="1"/>
    <col min="9741" max="9741" width="0.7109375" style="5" customWidth="1"/>
    <col min="9742" max="9984" width="7" style="5"/>
    <col min="9985" max="9985" width="35.7109375" style="5" customWidth="1"/>
    <col min="9986" max="9986" width="11.7109375" style="5" customWidth="1"/>
    <col min="9987" max="9987" width="0.7109375" style="5" customWidth="1"/>
    <col min="9988" max="9988" width="7.7109375" style="5" customWidth="1"/>
    <col min="9989" max="9989" width="0.7109375" style="5" customWidth="1"/>
    <col min="9990" max="9990" width="12.7109375" style="5" customWidth="1"/>
    <col min="9991" max="9991" width="0.7109375" style="5" customWidth="1"/>
    <col min="9992" max="9992" width="12.7109375" style="5" customWidth="1"/>
    <col min="9993" max="9993" width="0.7109375" style="5" customWidth="1"/>
    <col min="9994" max="9994" width="12.7109375" style="5" customWidth="1"/>
    <col min="9995" max="9995" width="0.7109375" style="5" customWidth="1"/>
    <col min="9996" max="9996" width="12.7109375" style="5" customWidth="1"/>
    <col min="9997" max="9997" width="0.7109375" style="5" customWidth="1"/>
    <col min="9998" max="10240" width="7" style="5"/>
    <col min="10241" max="10241" width="35.7109375" style="5" customWidth="1"/>
    <col min="10242" max="10242" width="11.7109375" style="5" customWidth="1"/>
    <col min="10243" max="10243" width="0.7109375" style="5" customWidth="1"/>
    <col min="10244" max="10244" width="7.7109375" style="5" customWidth="1"/>
    <col min="10245" max="10245" width="0.7109375" style="5" customWidth="1"/>
    <col min="10246" max="10246" width="12.7109375" style="5" customWidth="1"/>
    <col min="10247" max="10247" width="0.7109375" style="5" customWidth="1"/>
    <col min="10248" max="10248" width="12.7109375" style="5" customWidth="1"/>
    <col min="10249" max="10249" width="0.7109375" style="5" customWidth="1"/>
    <col min="10250" max="10250" width="12.7109375" style="5" customWidth="1"/>
    <col min="10251" max="10251" width="0.7109375" style="5" customWidth="1"/>
    <col min="10252" max="10252" width="12.7109375" style="5" customWidth="1"/>
    <col min="10253" max="10253" width="0.7109375" style="5" customWidth="1"/>
    <col min="10254" max="10496" width="7" style="5"/>
    <col min="10497" max="10497" width="35.7109375" style="5" customWidth="1"/>
    <col min="10498" max="10498" width="11.7109375" style="5" customWidth="1"/>
    <col min="10499" max="10499" width="0.7109375" style="5" customWidth="1"/>
    <col min="10500" max="10500" width="7.7109375" style="5" customWidth="1"/>
    <col min="10501" max="10501" width="0.7109375" style="5" customWidth="1"/>
    <col min="10502" max="10502" width="12.7109375" style="5" customWidth="1"/>
    <col min="10503" max="10503" width="0.7109375" style="5" customWidth="1"/>
    <col min="10504" max="10504" width="12.7109375" style="5" customWidth="1"/>
    <col min="10505" max="10505" width="0.7109375" style="5" customWidth="1"/>
    <col min="10506" max="10506" width="12.7109375" style="5" customWidth="1"/>
    <col min="10507" max="10507" width="0.7109375" style="5" customWidth="1"/>
    <col min="10508" max="10508" width="12.7109375" style="5" customWidth="1"/>
    <col min="10509" max="10509" width="0.7109375" style="5" customWidth="1"/>
    <col min="10510" max="10752" width="7" style="5"/>
    <col min="10753" max="10753" width="35.7109375" style="5" customWidth="1"/>
    <col min="10754" max="10754" width="11.7109375" style="5" customWidth="1"/>
    <col min="10755" max="10755" width="0.7109375" style="5" customWidth="1"/>
    <col min="10756" max="10756" width="7.7109375" style="5" customWidth="1"/>
    <col min="10757" max="10757" width="0.7109375" style="5" customWidth="1"/>
    <col min="10758" max="10758" width="12.7109375" style="5" customWidth="1"/>
    <col min="10759" max="10759" width="0.7109375" style="5" customWidth="1"/>
    <col min="10760" max="10760" width="12.7109375" style="5" customWidth="1"/>
    <col min="10761" max="10761" width="0.7109375" style="5" customWidth="1"/>
    <col min="10762" max="10762" width="12.7109375" style="5" customWidth="1"/>
    <col min="10763" max="10763" width="0.7109375" style="5" customWidth="1"/>
    <col min="10764" max="10764" width="12.7109375" style="5" customWidth="1"/>
    <col min="10765" max="10765" width="0.7109375" style="5" customWidth="1"/>
    <col min="10766" max="11008" width="7" style="5"/>
    <col min="11009" max="11009" width="35.7109375" style="5" customWidth="1"/>
    <col min="11010" max="11010" width="11.7109375" style="5" customWidth="1"/>
    <col min="11011" max="11011" width="0.7109375" style="5" customWidth="1"/>
    <col min="11012" max="11012" width="7.7109375" style="5" customWidth="1"/>
    <col min="11013" max="11013" width="0.7109375" style="5" customWidth="1"/>
    <col min="11014" max="11014" width="12.7109375" style="5" customWidth="1"/>
    <col min="11015" max="11015" width="0.7109375" style="5" customWidth="1"/>
    <col min="11016" max="11016" width="12.7109375" style="5" customWidth="1"/>
    <col min="11017" max="11017" width="0.7109375" style="5" customWidth="1"/>
    <col min="11018" max="11018" width="12.7109375" style="5" customWidth="1"/>
    <col min="11019" max="11019" width="0.7109375" style="5" customWidth="1"/>
    <col min="11020" max="11020" width="12.7109375" style="5" customWidth="1"/>
    <col min="11021" max="11021" width="0.7109375" style="5" customWidth="1"/>
    <col min="11022" max="11264" width="7" style="5"/>
    <col min="11265" max="11265" width="35.7109375" style="5" customWidth="1"/>
    <col min="11266" max="11266" width="11.7109375" style="5" customWidth="1"/>
    <col min="11267" max="11267" width="0.7109375" style="5" customWidth="1"/>
    <col min="11268" max="11268" width="7.7109375" style="5" customWidth="1"/>
    <col min="11269" max="11269" width="0.7109375" style="5" customWidth="1"/>
    <col min="11270" max="11270" width="12.7109375" style="5" customWidth="1"/>
    <col min="11271" max="11271" width="0.7109375" style="5" customWidth="1"/>
    <col min="11272" max="11272" width="12.7109375" style="5" customWidth="1"/>
    <col min="11273" max="11273" width="0.7109375" style="5" customWidth="1"/>
    <col min="11274" max="11274" width="12.7109375" style="5" customWidth="1"/>
    <col min="11275" max="11275" width="0.7109375" style="5" customWidth="1"/>
    <col min="11276" max="11276" width="12.7109375" style="5" customWidth="1"/>
    <col min="11277" max="11277" width="0.7109375" style="5" customWidth="1"/>
    <col min="11278" max="11520" width="7" style="5"/>
    <col min="11521" max="11521" width="35.7109375" style="5" customWidth="1"/>
    <col min="11522" max="11522" width="11.7109375" style="5" customWidth="1"/>
    <col min="11523" max="11523" width="0.7109375" style="5" customWidth="1"/>
    <col min="11524" max="11524" width="7.7109375" style="5" customWidth="1"/>
    <col min="11525" max="11525" width="0.7109375" style="5" customWidth="1"/>
    <col min="11526" max="11526" width="12.7109375" style="5" customWidth="1"/>
    <col min="11527" max="11527" width="0.7109375" style="5" customWidth="1"/>
    <col min="11528" max="11528" width="12.7109375" style="5" customWidth="1"/>
    <col min="11529" max="11529" width="0.7109375" style="5" customWidth="1"/>
    <col min="11530" max="11530" width="12.7109375" style="5" customWidth="1"/>
    <col min="11531" max="11531" width="0.7109375" style="5" customWidth="1"/>
    <col min="11532" max="11532" width="12.7109375" style="5" customWidth="1"/>
    <col min="11533" max="11533" width="0.7109375" style="5" customWidth="1"/>
    <col min="11534" max="11776" width="7" style="5"/>
    <col min="11777" max="11777" width="35.7109375" style="5" customWidth="1"/>
    <col min="11778" max="11778" width="11.7109375" style="5" customWidth="1"/>
    <col min="11779" max="11779" width="0.7109375" style="5" customWidth="1"/>
    <col min="11780" max="11780" width="7.7109375" style="5" customWidth="1"/>
    <col min="11781" max="11781" width="0.7109375" style="5" customWidth="1"/>
    <col min="11782" max="11782" width="12.7109375" style="5" customWidth="1"/>
    <col min="11783" max="11783" width="0.7109375" style="5" customWidth="1"/>
    <col min="11784" max="11784" width="12.7109375" style="5" customWidth="1"/>
    <col min="11785" max="11785" width="0.7109375" style="5" customWidth="1"/>
    <col min="11786" max="11786" width="12.7109375" style="5" customWidth="1"/>
    <col min="11787" max="11787" width="0.7109375" style="5" customWidth="1"/>
    <col min="11788" max="11788" width="12.7109375" style="5" customWidth="1"/>
    <col min="11789" max="11789" width="0.7109375" style="5" customWidth="1"/>
    <col min="11790" max="12032" width="7" style="5"/>
    <col min="12033" max="12033" width="35.7109375" style="5" customWidth="1"/>
    <col min="12034" max="12034" width="11.7109375" style="5" customWidth="1"/>
    <col min="12035" max="12035" width="0.7109375" style="5" customWidth="1"/>
    <col min="12036" max="12036" width="7.7109375" style="5" customWidth="1"/>
    <col min="12037" max="12037" width="0.7109375" style="5" customWidth="1"/>
    <col min="12038" max="12038" width="12.7109375" style="5" customWidth="1"/>
    <col min="12039" max="12039" width="0.7109375" style="5" customWidth="1"/>
    <col min="12040" max="12040" width="12.7109375" style="5" customWidth="1"/>
    <col min="12041" max="12041" width="0.7109375" style="5" customWidth="1"/>
    <col min="12042" max="12042" width="12.7109375" style="5" customWidth="1"/>
    <col min="12043" max="12043" width="0.7109375" style="5" customWidth="1"/>
    <col min="12044" max="12044" width="12.7109375" style="5" customWidth="1"/>
    <col min="12045" max="12045" width="0.7109375" style="5" customWidth="1"/>
    <col min="12046" max="12288" width="7" style="5"/>
    <col min="12289" max="12289" width="35.7109375" style="5" customWidth="1"/>
    <col min="12290" max="12290" width="11.7109375" style="5" customWidth="1"/>
    <col min="12291" max="12291" width="0.7109375" style="5" customWidth="1"/>
    <col min="12292" max="12292" width="7.7109375" style="5" customWidth="1"/>
    <col min="12293" max="12293" width="0.7109375" style="5" customWidth="1"/>
    <col min="12294" max="12294" width="12.7109375" style="5" customWidth="1"/>
    <col min="12295" max="12295" width="0.7109375" style="5" customWidth="1"/>
    <col min="12296" max="12296" width="12.7109375" style="5" customWidth="1"/>
    <col min="12297" max="12297" width="0.7109375" style="5" customWidth="1"/>
    <col min="12298" max="12298" width="12.7109375" style="5" customWidth="1"/>
    <col min="12299" max="12299" width="0.7109375" style="5" customWidth="1"/>
    <col min="12300" max="12300" width="12.7109375" style="5" customWidth="1"/>
    <col min="12301" max="12301" width="0.7109375" style="5" customWidth="1"/>
    <col min="12302" max="12544" width="7" style="5"/>
    <col min="12545" max="12545" width="35.7109375" style="5" customWidth="1"/>
    <col min="12546" max="12546" width="11.7109375" style="5" customWidth="1"/>
    <col min="12547" max="12547" width="0.7109375" style="5" customWidth="1"/>
    <col min="12548" max="12548" width="7.7109375" style="5" customWidth="1"/>
    <col min="12549" max="12549" width="0.7109375" style="5" customWidth="1"/>
    <col min="12550" max="12550" width="12.7109375" style="5" customWidth="1"/>
    <col min="12551" max="12551" width="0.7109375" style="5" customWidth="1"/>
    <col min="12552" max="12552" width="12.7109375" style="5" customWidth="1"/>
    <col min="12553" max="12553" width="0.7109375" style="5" customWidth="1"/>
    <col min="12554" max="12554" width="12.7109375" style="5" customWidth="1"/>
    <col min="12555" max="12555" width="0.7109375" style="5" customWidth="1"/>
    <col min="12556" max="12556" width="12.7109375" style="5" customWidth="1"/>
    <col min="12557" max="12557" width="0.7109375" style="5" customWidth="1"/>
    <col min="12558" max="12800" width="7" style="5"/>
    <col min="12801" max="12801" width="35.7109375" style="5" customWidth="1"/>
    <col min="12802" max="12802" width="11.7109375" style="5" customWidth="1"/>
    <col min="12803" max="12803" width="0.7109375" style="5" customWidth="1"/>
    <col min="12804" max="12804" width="7.7109375" style="5" customWidth="1"/>
    <col min="12805" max="12805" width="0.7109375" style="5" customWidth="1"/>
    <col min="12806" max="12806" width="12.7109375" style="5" customWidth="1"/>
    <col min="12807" max="12807" width="0.7109375" style="5" customWidth="1"/>
    <col min="12808" max="12808" width="12.7109375" style="5" customWidth="1"/>
    <col min="12809" max="12809" width="0.7109375" style="5" customWidth="1"/>
    <col min="12810" max="12810" width="12.7109375" style="5" customWidth="1"/>
    <col min="12811" max="12811" width="0.7109375" style="5" customWidth="1"/>
    <col min="12812" max="12812" width="12.7109375" style="5" customWidth="1"/>
    <col min="12813" max="12813" width="0.7109375" style="5" customWidth="1"/>
    <col min="12814" max="13056" width="7" style="5"/>
    <col min="13057" max="13057" width="35.7109375" style="5" customWidth="1"/>
    <col min="13058" max="13058" width="11.7109375" style="5" customWidth="1"/>
    <col min="13059" max="13059" width="0.7109375" style="5" customWidth="1"/>
    <col min="13060" max="13060" width="7.7109375" style="5" customWidth="1"/>
    <col min="13061" max="13061" width="0.7109375" style="5" customWidth="1"/>
    <col min="13062" max="13062" width="12.7109375" style="5" customWidth="1"/>
    <col min="13063" max="13063" width="0.7109375" style="5" customWidth="1"/>
    <col min="13064" max="13064" width="12.7109375" style="5" customWidth="1"/>
    <col min="13065" max="13065" width="0.7109375" style="5" customWidth="1"/>
    <col min="13066" max="13066" width="12.7109375" style="5" customWidth="1"/>
    <col min="13067" max="13067" width="0.7109375" style="5" customWidth="1"/>
    <col min="13068" max="13068" width="12.7109375" style="5" customWidth="1"/>
    <col min="13069" max="13069" width="0.7109375" style="5" customWidth="1"/>
    <col min="13070" max="13312" width="7" style="5"/>
    <col min="13313" max="13313" width="35.7109375" style="5" customWidth="1"/>
    <col min="13314" max="13314" width="11.7109375" style="5" customWidth="1"/>
    <col min="13315" max="13315" width="0.7109375" style="5" customWidth="1"/>
    <col min="13316" max="13316" width="7.7109375" style="5" customWidth="1"/>
    <col min="13317" max="13317" width="0.7109375" style="5" customWidth="1"/>
    <col min="13318" max="13318" width="12.7109375" style="5" customWidth="1"/>
    <col min="13319" max="13319" width="0.7109375" style="5" customWidth="1"/>
    <col min="13320" max="13320" width="12.7109375" style="5" customWidth="1"/>
    <col min="13321" max="13321" width="0.7109375" style="5" customWidth="1"/>
    <col min="13322" max="13322" width="12.7109375" style="5" customWidth="1"/>
    <col min="13323" max="13323" width="0.7109375" style="5" customWidth="1"/>
    <col min="13324" max="13324" width="12.7109375" style="5" customWidth="1"/>
    <col min="13325" max="13325" width="0.7109375" style="5" customWidth="1"/>
    <col min="13326" max="13568" width="7" style="5"/>
    <col min="13569" max="13569" width="35.7109375" style="5" customWidth="1"/>
    <col min="13570" max="13570" width="11.7109375" style="5" customWidth="1"/>
    <col min="13571" max="13571" width="0.7109375" style="5" customWidth="1"/>
    <col min="13572" max="13572" width="7.7109375" style="5" customWidth="1"/>
    <col min="13573" max="13573" width="0.7109375" style="5" customWidth="1"/>
    <col min="13574" max="13574" width="12.7109375" style="5" customWidth="1"/>
    <col min="13575" max="13575" width="0.7109375" style="5" customWidth="1"/>
    <col min="13576" max="13576" width="12.7109375" style="5" customWidth="1"/>
    <col min="13577" max="13577" width="0.7109375" style="5" customWidth="1"/>
    <col min="13578" max="13578" width="12.7109375" style="5" customWidth="1"/>
    <col min="13579" max="13579" width="0.7109375" style="5" customWidth="1"/>
    <col min="13580" max="13580" width="12.7109375" style="5" customWidth="1"/>
    <col min="13581" max="13581" width="0.7109375" style="5" customWidth="1"/>
    <col min="13582" max="13824" width="7" style="5"/>
    <col min="13825" max="13825" width="35.7109375" style="5" customWidth="1"/>
    <col min="13826" max="13826" width="11.7109375" style="5" customWidth="1"/>
    <col min="13827" max="13827" width="0.7109375" style="5" customWidth="1"/>
    <col min="13828" max="13828" width="7.7109375" style="5" customWidth="1"/>
    <col min="13829" max="13829" width="0.7109375" style="5" customWidth="1"/>
    <col min="13830" max="13830" width="12.7109375" style="5" customWidth="1"/>
    <col min="13831" max="13831" width="0.7109375" style="5" customWidth="1"/>
    <col min="13832" max="13832" width="12.7109375" style="5" customWidth="1"/>
    <col min="13833" max="13833" width="0.7109375" style="5" customWidth="1"/>
    <col min="13834" max="13834" width="12.7109375" style="5" customWidth="1"/>
    <col min="13835" max="13835" width="0.7109375" style="5" customWidth="1"/>
    <col min="13836" max="13836" width="12.7109375" style="5" customWidth="1"/>
    <col min="13837" max="13837" width="0.7109375" style="5" customWidth="1"/>
    <col min="13838" max="14080" width="7" style="5"/>
    <col min="14081" max="14081" width="35.7109375" style="5" customWidth="1"/>
    <col min="14082" max="14082" width="11.7109375" style="5" customWidth="1"/>
    <col min="14083" max="14083" width="0.7109375" style="5" customWidth="1"/>
    <col min="14084" max="14084" width="7.7109375" style="5" customWidth="1"/>
    <col min="14085" max="14085" width="0.7109375" style="5" customWidth="1"/>
    <col min="14086" max="14086" width="12.7109375" style="5" customWidth="1"/>
    <col min="14087" max="14087" width="0.7109375" style="5" customWidth="1"/>
    <col min="14088" max="14088" width="12.7109375" style="5" customWidth="1"/>
    <col min="14089" max="14089" width="0.7109375" style="5" customWidth="1"/>
    <col min="14090" max="14090" width="12.7109375" style="5" customWidth="1"/>
    <col min="14091" max="14091" width="0.7109375" style="5" customWidth="1"/>
    <col min="14092" max="14092" width="12.7109375" style="5" customWidth="1"/>
    <col min="14093" max="14093" width="0.7109375" style="5" customWidth="1"/>
    <col min="14094" max="14336" width="7" style="5"/>
    <col min="14337" max="14337" width="35.7109375" style="5" customWidth="1"/>
    <col min="14338" max="14338" width="11.7109375" style="5" customWidth="1"/>
    <col min="14339" max="14339" width="0.7109375" style="5" customWidth="1"/>
    <col min="14340" max="14340" width="7.7109375" style="5" customWidth="1"/>
    <col min="14341" max="14341" width="0.7109375" style="5" customWidth="1"/>
    <col min="14342" max="14342" width="12.7109375" style="5" customWidth="1"/>
    <col min="14343" max="14343" width="0.7109375" style="5" customWidth="1"/>
    <col min="14344" max="14344" width="12.7109375" style="5" customWidth="1"/>
    <col min="14345" max="14345" width="0.7109375" style="5" customWidth="1"/>
    <col min="14346" max="14346" width="12.7109375" style="5" customWidth="1"/>
    <col min="14347" max="14347" width="0.7109375" style="5" customWidth="1"/>
    <col min="14348" max="14348" width="12.7109375" style="5" customWidth="1"/>
    <col min="14349" max="14349" width="0.7109375" style="5" customWidth="1"/>
    <col min="14350" max="14592" width="7" style="5"/>
    <col min="14593" max="14593" width="35.7109375" style="5" customWidth="1"/>
    <col min="14594" max="14594" width="11.7109375" style="5" customWidth="1"/>
    <col min="14595" max="14595" width="0.7109375" style="5" customWidth="1"/>
    <col min="14596" max="14596" width="7.7109375" style="5" customWidth="1"/>
    <col min="14597" max="14597" width="0.7109375" style="5" customWidth="1"/>
    <col min="14598" max="14598" width="12.7109375" style="5" customWidth="1"/>
    <col min="14599" max="14599" width="0.7109375" style="5" customWidth="1"/>
    <col min="14600" max="14600" width="12.7109375" style="5" customWidth="1"/>
    <col min="14601" max="14601" width="0.7109375" style="5" customWidth="1"/>
    <col min="14602" max="14602" width="12.7109375" style="5" customWidth="1"/>
    <col min="14603" max="14603" width="0.7109375" style="5" customWidth="1"/>
    <col min="14604" max="14604" width="12.7109375" style="5" customWidth="1"/>
    <col min="14605" max="14605" width="0.7109375" style="5" customWidth="1"/>
    <col min="14606" max="14848" width="7" style="5"/>
    <col min="14849" max="14849" width="35.7109375" style="5" customWidth="1"/>
    <col min="14850" max="14850" width="11.7109375" style="5" customWidth="1"/>
    <col min="14851" max="14851" width="0.7109375" style="5" customWidth="1"/>
    <col min="14852" max="14852" width="7.7109375" style="5" customWidth="1"/>
    <col min="14853" max="14853" width="0.7109375" style="5" customWidth="1"/>
    <col min="14854" max="14854" width="12.7109375" style="5" customWidth="1"/>
    <col min="14855" max="14855" width="0.7109375" style="5" customWidth="1"/>
    <col min="14856" max="14856" width="12.7109375" style="5" customWidth="1"/>
    <col min="14857" max="14857" width="0.7109375" style="5" customWidth="1"/>
    <col min="14858" max="14858" width="12.7109375" style="5" customWidth="1"/>
    <col min="14859" max="14859" width="0.7109375" style="5" customWidth="1"/>
    <col min="14860" max="14860" width="12.7109375" style="5" customWidth="1"/>
    <col min="14861" max="14861" width="0.7109375" style="5" customWidth="1"/>
    <col min="14862" max="15104" width="7" style="5"/>
    <col min="15105" max="15105" width="35.7109375" style="5" customWidth="1"/>
    <col min="15106" max="15106" width="11.7109375" style="5" customWidth="1"/>
    <col min="15107" max="15107" width="0.7109375" style="5" customWidth="1"/>
    <col min="15108" max="15108" width="7.7109375" style="5" customWidth="1"/>
    <col min="15109" max="15109" width="0.7109375" style="5" customWidth="1"/>
    <col min="15110" max="15110" width="12.7109375" style="5" customWidth="1"/>
    <col min="15111" max="15111" width="0.7109375" style="5" customWidth="1"/>
    <col min="15112" max="15112" width="12.7109375" style="5" customWidth="1"/>
    <col min="15113" max="15113" width="0.7109375" style="5" customWidth="1"/>
    <col min="15114" max="15114" width="12.7109375" style="5" customWidth="1"/>
    <col min="15115" max="15115" width="0.7109375" style="5" customWidth="1"/>
    <col min="15116" max="15116" width="12.7109375" style="5" customWidth="1"/>
    <col min="15117" max="15117" width="0.7109375" style="5" customWidth="1"/>
    <col min="15118" max="15360" width="7" style="5"/>
    <col min="15361" max="15361" width="35.7109375" style="5" customWidth="1"/>
    <col min="15362" max="15362" width="11.7109375" style="5" customWidth="1"/>
    <col min="15363" max="15363" width="0.7109375" style="5" customWidth="1"/>
    <col min="15364" max="15364" width="7.7109375" style="5" customWidth="1"/>
    <col min="15365" max="15365" width="0.7109375" style="5" customWidth="1"/>
    <col min="15366" max="15366" width="12.7109375" style="5" customWidth="1"/>
    <col min="15367" max="15367" width="0.7109375" style="5" customWidth="1"/>
    <col min="15368" max="15368" width="12.7109375" style="5" customWidth="1"/>
    <col min="15369" max="15369" width="0.7109375" style="5" customWidth="1"/>
    <col min="15370" max="15370" width="12.7109375" style="5" customWidth="1"/>
    <col min="15371" max="15371" width="0.7109375" style="5" customWidth="1"/>
    <col min="15372" max="15372" width="12.7109375" style="5" customWidth="1"/>
    <col min="15373" max="15373" width="0.7109375" style="5" customWidth="1"/>
    <col min="15374" max="15616" width="7" style="5"/>
    <col min="15617" max="15617" width="35.7109375" style="5" customWidth="1"/>
    <col min="15618" max="15618" width="11.7109375" style="5" customWidth="1"/>
    <col min="15619" max="15619" width="0.7109375" style="5" customWidth="1"/>
    <col min="15620" max="15620" width="7.7109375" style="5" customWidth="1"/>
    <col min="15621" max="15621" width="0.7109375" style="5" customWidth="1"/>
    <col min="15622" max="15622" width="12.7109375" style="5" customWidth="1"/>
    <col min="15623" max="15623" width="0.7109375" style="5" customWidth="1"/>
    <col min="15624" max="15624" width="12.7109375" style="5" customWidth="1"/>
    <col min="15625" max="15625" width="0.7109375" style="5" customWidth="1"/>
    <col min="15626" max="15626" width="12.7109375" style="5" customWidth="1"/>
    <col min="15627" max="15627" width="0.7109375" style="5" customWidth="1"/>
    <col min="15628" max="15628" width="12.7109375" style="5" customWidth="1"/>
    <col min="15629" max="15629" width="0.7109375" style="5" customWidth="1"/>
    <col min="15630" max="15872" width="7" style="5"/>
    <col min="15873" max="15873" width="35.7109375" style="5" customWidth="1"/>
    <col min="15874" max="15874" width="11.7109375" style="5" customWidth="1"/>
    <col min="15875" max="15875" width="0.7109375" style="5" customWidth="1"/>
    <col min="15876" max="15876" width="7.7109375" style="5" customWidth="1"/>
    <col min="15877" max="15877" width="0.7109375" style="5" customWidth="1"/>
    <col min="15878" max="15878" width="12.7109375" style="5" customWidth="1"/>
    <col min="15879" max="15879" width="0.7109375" style="5" customWidth="1"/>
    <col min="15880" max="15880" width="12.7109375" style="5" customWidth="1"/>
    <col min="15881" max="15881" width="0.7109375" style="5" customWidth="1"/>
    <col min="15882" max="15882" width="12.7109375" style="5" customWidth="1"/>
    <col min="15883" max="15883" width="0.7109375" style="5" customWidth="1"/>
    <col min="15884" max="15884" width="12.7109375" style="5" customWidth="1"/>
    <col min="15885" max="15885" width="0.7109375" style="5" customWidth="1"/>
    <col min="15886" max="16128" width="7" style="5"/>
    <col min="16129" max="16129" width="35.7109375" style="5" customWidth="1"/>
    <col min="16130" max="16130" width="11.7109375" style="5" customWidth="1"/>
    <col min="16131" max="16131" width="0.7109375" style="5" customWidth="1"/>
    <col min="16132" max="16132" width="7.7109375" style="5" customWidth="1"/>
    <col min="16133" max="16133" width="0.7109375" style="5" customWidth="1"/>
    <col min="16134" max="16134" width="12.7109375" style="5" customWidth="1"/>
    <col min="16135" max="16135" width="0.7109375" style="5" customWidth="1"/>
    <col min="16136" max="16136" width="12.7109375" style="5" customWidth="1"/>
    <col min="16137" max="16137" width="0.7109375" style="5" customWidth="1"/>
    <col min="16138" max="16138" width="12.7109375" style="5" customWidth="1"/>
    <col min="16139" max="16139" width="0.7109375" style="5" customWidth="1"/>
    <col min="16140" max="16140" width="12.7109375" style="5" customWidth="1"/>
    <col min="16141" max="16141" width="0.7109375" style="5" customWidth="1"/>
    <col min="16142" max="16384" width="7" style="5"/>
  </cols>
  <sheetData>
    <row r="1" spans="1:18" s="4" customFormat="1" ht="22.1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62</v>
      </c>
    </row>
    <row r="2" spans="1:18" s="4" customFormat="1" ht="22.15" customHeight="1">
      <c r="A2" s="1" t="s">
        <v>100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8" s="4" customFormat="1" ht="22.15" customHeight="1">
      <c r="A3" s="2" t="s">
        <v>11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8" ht="22.15" customHeight="1">
      <c r="A4" s="2" t="s">
        <v>204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8" s="6" customFormat="1" ht="22.15" customHeight="1">
      <c r="K5" s="5"/>
      <c r="L5" s="3" t="s">
        <v>61</v>
      </c>
    </row>
    <row r="6" spans="1:18" s="7" customFormat="1" ht="22.15" customHeight="1">
      <c r="F6" s="85" t="s">
        <v>21</v>
      </c>
      <c r="G6" s="85"/>
      <c r="H6" s="85"/>
      <c r="I6" s="8"/>
      <c r="J6" s="85" t="s">
        <v>29</v>
      </c>
      <c r="K6" s="85"/>
      <c r="L6" s="85"/>
    </row>
    <row r="7" spans="1:18" ht="22.15" customHeight="1">
      <c r="C7" s="10"/>
      <c r="D7" s="10" t="s">
        <v>0</v>
      </c>
      <c r="E7" s="10"/>
      <c r="F7" s="10">
        <v>2568</v>
      </c>
      <c r="G7" s="11"/>
      <c r="H7" s="10">
        <v>2567</v>
      </c>
      <c r="J7" s="10">
        <v>2568</v>
      </c>
      <c r="K7" s="11"/>
      <c r="L7" s="10">
        <v>2567</v>
      </c>
    </row>
    <row r="8" spans="1:18" s="4" customFormat="1" ht="22.15" customHeight="1">
      <c r="A8" s="2" t="s">
        <v>46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8" s="6" customFormat="1" ht="22.15" customHeight="1">
      <c r="A9" s="4" t="s">
        <v>217</v>
      </c>
      <c r="B9" s="5"/>
      <c r="C9" s="5"/>
      <c r="D9" s="5"/>
      <c r="E9" s="5"/>
      <c r="F9" s="12">
        <f>PL!F90</f>
        <v>49934</v>
      </c>
      <c r="G9" s="12"/>
      <c r="H9" s="12">
        <f>PL!H90</f>
        <v>-8452</v>
      </c>
      <c r="I9" s="12"/>
      <c r="J9" s="12">
        <f>PL!J90</f>
        <v>50565</v>
      </c>
      <c r="K9" s="12"/>
      <c r="L9" s="12">
        <f>PL!L90</f>
        <v>-10344</v>
      </c>
      <c r="P9" s="12"/>
      <c r="R9" s="12"/>
    </row>
    <row r="10" spans="1:18" s="6" customFormat="1" ht="22.15" customHeight="1">
      <c r="A10" s="5" t="s">
        <v>218</v>
      </c>
      <c r="B10" s="5"/>
      <c r="C10" s="5"/>
      <c r="D10" s="5"/>
      <c r="E10" s="5"/>
      <c r="F10" s="12"/>
      <c r="G10" s="12"/>
      <c r="H10" s="12"/>
      <c r="I10" s="12"/>
      <c r="J10" s="12"/>
      <c r="K10" s="12"/>
      <c r="L10" s="12"/>
      <c r="P10" s="12"/>
      <c r="R10" s="12"/>
    </row>
    <row r="11" spans="1:18" ht="22.15" customHeight="1">
      <c r="A11" s="5" t="s">
        <v>95</v>
      </c>
      <c r="B11" s="5"/>
      <c r="C11" s="13"/>
      <c r="D11" s="13"/>
      <c r="G11" s="12"/>
      <c r="I11" s="12"/>
      <c r="K11" s="12"/>
      <c r="P11" s="12"/>
      <c r="Q11" s="6"/>
      <c r="R11" s="12"/>
    </row>
    <row r="12" spans="1:18" ht="22.15" customHeight="1">
      <c r="A12" s="5" t="s">
        <v>221</v>
      </c>
      <c r="B12" s="5"/>
      <c r="C12" s="13"/>
      <c r="D12" s="13"/>
      <c r="E12" s="9"/>
      <c r="F12" s="14">
        <v>1030</v>
      </c>
      <c r="G12" s="14"/>
      <c r="H12" s="14">
        <v>0</v>
      </c>
      <c r="I12" s="14"/>
      <c r="J12" s="12">
        <v>1030</v>
      </c>
      <c r="K12" s="14"/>
      <c r="L12" s="12">
        <v>0</v>
      </c>
      <c r="P12" s="12"/>
      <c r="Q12" s="6"/>
      <c r="R12" s="12"/>
    </row>
    <row r="13" spans="1:18" ht="22.15" customHeight="1">
      <c r="A13" s="5" t="s">
        <v>126</v>
      </c>
      <c r="B13" s="5"/>
      <c r="C13" s="13"/>
      <c r="D13" s="13"/>
      <c r="E13" s="9"/>
      <c r="F13" s="14"/>
      <c r="G13" s="14"/>
      <c r="H13" s="14"/>
      <c r="I13" s="14"/>
      <c r="J13" s="14"/>
      <c r="K13" s="14"/>
      <c r="L13" s="14"/>
      <c r="P13" s="12"/>
      <c r="Q13" s="6"/>
      <c r="R13" s="12"/>
    </row>
    <row r="14" spans="1:18" ht="22.15" customHeight="1">
      <c r="A14" s="5" t="s">
        <v>127</v>
      </c>
      <c r="B14" s="5"/>
      <c r="D14" s="13"/>
      <c r="F14" s="14">
        <v>-5</v>
      </c>
      <c r="G14" s="14"/>
      <c r="H14" s="14">
        <v>-514</v>
      </c>
      <c r="I14" s="14"/>
      <c r="J14" s="12">
        <v>-1</v>
      </c>
      <c r="K14" s="14"/>
      <c r="L14" s="12">
        <v>0</v>
      </c>
      <c r="P14" s="12"/>
      <c r="Q14" s="6"/>
      <c r="R14" s="12"/>
    </row>
    <row r="15" spans="1:18" ht="22.15" customHeight="1">
      <c r="A15" s="5" t="s">
        <v>180</v>
      </c>
      <c r="B15" s="5"/>
      <c r="D15" s="13"/>
      <c r="F15" s="14">
        <v>0</v>
      </c>
      <c r="G15" s="14"/>
      <c r="H15" s="14">
        <v>57</v>
      </c>
      <c r="I15" s="14"/>
      <c r="J15" s="14">
        <v>0</v>
      </c>
      <c r="K15" s="14"/>
      <c r="L15" s="14">
        <v>0</v>
      </c>
      <c r="P15" s="12"/>
      <c r="Q15" s="6"/>
      <c r="R15" s="12"/>
    </row>
    <row r="16" spans="1:18" ht="22.15" customHeight="1">
      <c r="A16" s="5" t="s">
        <v>181</v>
      </c>
      <c r="B16" s="5"/>
      <c r="D16" s="13"/>
      <c r="F16" s="14">
        <v>0</v>
      </c>
      <c r="G16" s="14"/>
      <c r="H16" s="14">
        <v>52</v>
      </c>
      <c r="I16" s="14"/>
      <c r="J16" s="14">
        <v>0</v>
      </c>
      <c r="K16" s="14"/>
      <c r="L16" s="14">
        <v>52</v>
      </c>
      <c r="P16" s="12"/>
      <c r="Q16" s="6"/>
      <c r="R16" s="12"/>
    </row>
    <row r="17" spans="1:18" ht="22.15" customHeight="1">
      <c r="A17" s="5" t="s">
        <v>98</v>
      </c>
      <c r="B17" s="5"/>
      <c r="C17" s="13"/>
      <c r="D17" s="15">
        <v>5.2</v>
      </c>
      <c r="E17" s="9"/>
      <c r="F17" s="14">
        <v>0</v>
      </c>
      <c r="G17" s="14"/>
      <c r="H17" s="14">
        <v>0</v>
      </c>
      <c r="I17" s="14"/>
      <c r="J17" s="14">
        <v>26975</v>
      </c>
      <c r="K17" s="14"/>
      <c r="L17" s="14">
        <v>26336</v>
      </c>
      <c r="P17" s="12"/>
      <c r="Q17" s="6"/>
      <c r="R17" s="12"/>
    </row>
    <row r="18" spans="1:18" ht="22.15" customHeight="1">
      <c r="A18" s="5" t="s">
        <v>201</v>
      </c>
      <c r="B18" s="5"/>
      <c r="C18" s="13"/>
      <c r="D18" s="13"/>
      <c r="E18" s="9"/>
      <c r="F18" s="14">
        <v>-152</v>
      </c>
      <c r="G18" s="14"/>
      <c r="H18" s="14">
        <v>5959</v>
      </c>
      <c r="I18" s="14"/>
      <c r="J18" s="14">
        <v>-106</v>
      </c>
      <c r="K18" s="14"/>
      <c r="L18" s="14">
        <v>6181</v>
      </c>
      <c r="P18" s="12"/>
      <c r="Q18" s="6"/>
      <c r="R18" s="12"/>
    </row>
    <row r="19" spans="1:18" ht="21">
      <c r="A19" s="5" t="s">
        <v>182</v>
      </c>
      <c r="B19" s="5"/>
      <c r="C19" s="13"/>
      <c r="D19" s="13"/>
      <c r="E19" s="9"/>
      <c r="F19" s="14">
        <v>0</v>
      </c>
      <c r="G19" s="14"/>
      <c r="H19" s="14">
        <v>-1068</v>
      </c>
      <c r="I19" s="14"/>
      <c r="J19" s="14">
        <v>0</v>
      </c>
      <c r="K19" s="14"/>
      <c r="L19" s="14">
        <v>0</v>
      </c>
      <c r="P19" s="12"/>
      <c r="Q19" s="6"/>
      <c r="R19" s="12"/>
    </row>
    <row r="20" spans="1:18" ht="22.15" customHeight="1">
      <c r="A20" s="5" t="s">
        <v>219</v>
      </c>
      <c r="B20" s="5"/>
      <c r="C20" s="13"/>
      <c r="D20" s="13"/>
      <c r="E20" s="9"/>
      <c r="F20" s="14">
        <v>-48</v>
      </c>
      <c r="G20" s="14"/>
      <c r="H20" s="14">
        <v>-8307</v>
      </c>
      <c r="I20" s="14"/>
      <c r="J20" s="14">
        <v>-48</v>
      </c>
      <c r="K20" s="14"/>
      <c r="L20" s="14">
        <v>-8307</v>
      </c>
      <c r="P20" s="12"/>
      <c r="Q20" s="6"/>
      <c r="R20" s="12"/>
    </row>
    <row r="21" spans="1:18" ht="22.15" customHeight="1">
      <c r="A21" s="5" t="s">
        <v>119</v>
      </c>
      <c r="B21" s="5"/>
      <c r="C21" s="13"/>
      <c r="D21" s="13"/>
      <c r="E21" s="9"/>
      <c r="F21" s="14">
        <v>120414</v>
      </c>
      <c r="G21" s="14"/>
      <c r="H21" s="14">
        <v>130881</v>
      </c>
      <c r="I21" s="14"/>
      <c r="J21" s="14">
        <v>120336</v>
      </c>
      <c r="K21" s="14"/>
      <c r="L21" s="14">
        <v>130768</v>
      </c>
      <c r="P21" s="12"/>
      <c r="Q21" s="6"/>
      <c r="R21" s="12"/>
    </row>
    <row r="22" spans="1:18" ht="22.15" customHeight="1">
      <c r="A22" s="5" t="s">
        <v>117</v>
      </c>
      <c r="B22" s="5"/>
      <c r="C22" s="13"/>
      <c r="D22" s="13"/>
      <c r="E22" s="9"/>
      <c r="F22" s="14">
        <v>1168</v>
      </c>
      <c r="G22" s="14"/>
      <c r="H22" s="14">
        <v>1168</v>
      </c>
      <c r="I22" s="14"/>
      <c r="J22" s="14">
        <v>442</v>
      </c>
      <c r="K22" s="14"/>
      <c r="L22" s="14">
        <v>443</v>
      </c>
      <c r="P22" s="12"/>
      <c r="Q22" s="6"/>
      <c r="R22" s="12"/>
    </row>
    <row r="23" spans="1:18" ht="22.15" customHeight="1">
      <c r="A23" s="5" t="s">
        <v>163</v>
      </c>
      <c r="B23" s="5"/>
      <c r="C23" s="13"/>
      <c r="D23" s="13"/>
      <c r="E23" s="9"/>
      <c r="F23" s="14">
        <v>288</v>
      </c>
      <c r="G23" s="14"/>
      <c r="H23" s="14">
        <v>1656</v>
      </c>
      <c r="I23" s="14"/>
      <c r="J23" s="14">
        <v>288</v>
      </c>
      <c r="K23" s="14"/>
      <c r="L23" s="14">
        <v>1656</v>
      </c>
      <c r="P23" s="12"/>
      <c r="Q23" s="6"/>
      <c r="R23" s="12"/>
    </row>
    <row r="24" spans="1:18" ht="22.15" customHeight="1">
      <c r="A24" s="5" t="s">
        <v>128</v>
      </c>
      <c r="B24" s="5"/>
      <c r="C24" s="13"/>
      <c r="D24" s="13"/>
      <c r="E24" s="9"/>
      <c r="F24" s="16">
        <v>48</v>
      </c>
      <c r="G24" s="14"/>
      <c r="H24" s="16">
        <v>1011</v>
      </c>
      <c r="I24" s="14"/>
      <c r="J24" s="16">
        <v>48</v>
      </c>
      <c r="K24" s="14"/>
      <c r="L24" s="16">
        <v>1011</v>
      </c>
      <c r="P24" s="12"/>
      <c r="Q24" s="6"/>
      <c r="R24" s="12"/>
    </row>
    <row r="25" spans="1:18" ht="22.15" customHeight="1">
      <c r="A25" s="5" t="s">
        <v>71</v>
      </c>
      <c r="B25" s="5"/>
      <c r="C25" s="13"/>
      <c r="D25" s="13"/>
      <c r="F25" s="14">
        <v>12562</v>
      </c>
      <c r="G25" s="14"/>
      <c r="H25" s="14">
        <v>13759</v>
      </c>
      <c r="I25" s="14"/>
      <c r="J25" s="14">
        <v>0</v>
      </c>
      <c r="K25" s="14"/>
      <c r="L25" s="14">
        <v>0</v>
      </c>
      <c r="P25" s="12"/>
      <c r="Q25" s="6"/>
      <c r="R25" s="12"/>
    </row>
    <row r="26" spans="1:18" ht="22.15" customHeight="1">
      <c r="A26" s="5" t="s">
        <v>120</v>
      </c>
      <c r="B26" s="5"/>
      <c r="C26" s="13"/>
      <c r="D26" s="13"/>
      <c r="E26" s="9"/>
      <c r="F26" s="12">
        <v>193</v>
      </c>
      <c r="G26" s="12"/>
      <c r="H26" s="12">
        <v>253</v>
      </c>
      <c r="I26" s="12"/>
      <c r="J26" s="14">
        <v>126</v>
      </c>
      <c r="K26" s="12"/>
      <c r="L26" s="14">
        <v>148</v>
      </c>
      <c r="P26" s="12"/>
      <c r="Q26" s="6"/>
      <c r="R26" s="12"/>
    </row>
    <row r="27" spans="1:18" ht="22.15" customHeight="1">
      <c r="A27" s="5" t="s">
        <v>228</v>
      </c>
      <c r="B27" s="5"/>
      <c r="C27" s="13"/>
      <c r="D27" s="13"/>
      <c r="E27" s="9"/>
      <c r="F27" s="12">
        <v>444</v>
      </c>
      <c r="G27" s="12"/>
      <c r="H27" s="12">
        <v>509</v>
      </c>
      <c r="I27" s="12"/>
      <c r="J27" s="14">
        <v>108</v>
      </c>
      <c r="K27" s="12"/>
      <c r="L27" s="14">
        <v>170</v>
      </c>
      <c r="P27" s="12"/>
      <c r="Q27" s="6"/>
      <c r="R27" s="12"/>
    </row>
    <row r="28" spans="1:18" ht="22.15" customHeight="1">
      <c r="A28" s="5" t="s">
        <v>210</v>
      </c>
      <c r="B28" s="5"/>
      <c r="C28" s="13"/>
      <c r="D28" s="13"/>
      <c r="E28" s="9"/>
      <c r="F28" s="12">
        <v>5115</v>
      </c>
      <c r="G28" s="12"/>
      <c r="H28" s="12">
        <v>5119</v>
      </c>
      <c r="I28" s="12"/>
      <c r="J28" s="14">
        <v>0</v>
      </c>
      <c r="K28" s="14"/>
      <c r="L28" s="14">
        <v>0</v>
      </c>
      <c r="P28" s="12"/>
      <c r="Q28" s="6"/>
      <c r="R28" s="12"/>
    </row>
    <row r="29" spans="1:18" ht="22.15" customHeight="1">
      <c r="A29" s="5" t="s">
        <v>138</v>
      </c>
      <c r="B29" s="5"/>
      <c r="C29" s="13"/>
      <c r="D29" s="13"/>
      <c r="F29" s="12">
        <v>-712</v>
      </c>
      <c r="G29" s="12"/>
      <c r="H29" s="12">
        <v>-2144</v>
      </c>
      <c r="I29" s="12"/>
      <c r="J29" s="12">
        <v>-12662</v>
      </c>
      <c r="K29" s="12"/>
      <c r="L29" s="12">
        <v>-14995</v>
      </c>
      <c r="P29" s="12"/>
      <c r="Q29" s="6"/>
      <c r="R29" s="12"/>
    </row>
    <row r="30" spans="1:18" ht="22.15" customHeight="1">
      <c r="A30" s="5" t="s">
        <v>139</v>
      </c>
      <c r="B30" s="5"/>
      <c r="C30" s="13"/>
      <c r="D30" s="13"/>
      <c r="F30" s="17">
        <v>64858</v>
      </c>
      <c r="G30" s="12"/>
      <c r="H30" s="17">
        <v>94191</v>
      </c>
      <c r="I30" s="12"/>
      <c r="J30" s="17">
        <v>65013</v>
      </c>
      <c r="K30" s="12"/>
      <c r="L30" s="17">
        <v>96856</v>
      </c>
      <c r="P30" s="12"/>
      <c r="Q30" s="6"/>
      <c r="R30" s="12"/>
    </row>
    <row r="31" spans="1:18" ht="22.15" customHeight="1">
      <c r="A31" s="5" t="s">
        <v>159</v>
      </c>
      <c r="B31" s="5"/>
      <c r="C31" s="19"/>
      <c r="D31" s="19"/>
      <c r="E31" s="6"/>
      <c r="G31" s="12"/>
      <c r="I31" s="12"/>
      <c r="K31" s="12"/>
      <c r="P31" s="12"/>
      <c r="Q31" s="6"/>
      <c r="R31" s="12"/>
    </row>
    <row r="32" spans="1:18" ht="22.15" customHeight="1">
      <c r="A32" s="5" t="s">
        <v>56</v>
      </c>
      <c r="B32" s="5"/>
      <c r="C32" s="13"/>
      <c r="D32" s="13"/>
      <c r="F32" s="12">
        <f>SUM(F9:F30)</f>
        <v>255137</v>
      </c>
      <c r="G32" s="12"/>
      <c r="H32" s="12">
        <f>SUM(H9:H30)</f>
        <v>234130</v>
      </c>
      <c r="I32" s="12"/>
      <c r="J32" s="12">
        <f>SUM(J9:J30)</f>
        <v>252114</v>
      </c>
      <c r="K32" s="12"/>
      <c r="L32" s="12">
        <f>SUM(L9:L30)</f>
        <v>229975</v>
      </c>
      <c r="P32" s="12"/>
      <c r="Q32" s="6"/>
      <c r="R32" s="12"/>
    </row>
    <row r="33" spans="1:18" ht="22.15" customHeight="1">
      <c r="A33" s="5"/>
      <c r="B33" s="5"/>
      <c r="C33" s="13"/>
      <c r="D33" s="13"/>
      <c r="F33" s="5"/>
      <c r="H33" s="5"/>
      <c r="J33" s="5"/>
      <c r="L33" s="5"/>
      <c r="P33" s="12"/>
      <c r="Q33" s="6"/>
      <c r="R33" s="12"/>
    </row>
    <row r="34" spans="1:18" s="4" customFormat="1" ht="22.15" customHeight="1">
      <c r="A34" s="4" t="s">
        <v>4</v>
      </c>
      <c r="B34" s="20"/>
      <c r="C34" s="20"/>
      <c r="D34" s="20"/>
      <c r="E34" s="20"/>
      <c r="F34" s="20"/>
      <c r="G34" s="20"/>
      <c r="H34" s="20"/>
      <c r="J34" s="20"/>
      <c r="K34" s="20"/>
      <c r="L34" s="20"/>
      <c r="P34" s="12"/>
      <c r="Q34" s="6"/>
      <c r="R34" s="12"/>
    </row>
    <row r="35" spans="1:18" s="4" customFormat="1" ht="22.1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3" t="s">
        <v>62</v>
      </c>
      <c r="P35" s="12"/>
      <c r="Q35" s="6"/>
      <c r="R35" s="12"/>
    </row>
    <row r="36" spans="1:18" s="4" customFormat="1" ht="22.15" customHeight="1">
      <c r="A36" s="1" t="s">
        <v>100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P36" s="12"/>
      <c r="Q36" s="6"/>
      <c r="R36" s="12"/>
    </row>
    <row r="37" spans="1:18" s="4" customFormat="1" ht="22.15" customHeight="1">
      <c r="A37" s="2" t="s">
        <v>12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P37" s="12"/>
      <c r="Q37" s="6"/>
      <c r="R37" s="12"/>
    </row>
    <row r="38" spans="1:18" ht="22.15" customHeight="1">
      <c r="A38" s="2" t="s">
        <v>204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8" s="6" customFormat="1" ht="22.15" customHeight="1">
      <c r="K39" s="5"/>
      <c r="L39" s="3" t="s">
        <v>61</v>
      </c>
    </row>
    <row r="40" spans="1:18" s="7" customFormat="1" ht="22.15" customHeight="1">
      <c r="F40" s="85" t="s">
        <v>21</v>
      </c>
      <c r="G40" s="85"/>
      <c r="H40" s="85"/>
      <c r="I40" s="8"/>
      <c r="J40" s="85" t="s">
        <v>29</v>
      </c>
      <c r="K40" s="85"/>
      <c r="L40" s="85"/>
    </row>
    <row r="41" spans="1:18" ht="22.15" customHeight="1">
      <c r="C41" s="10"/>
      <c r="D41" s="10" t="s">
        <v>0</v>
      </c>
      <c r="E41" s="10"/>
      <c r="F41" s="10">
        <v>2568</v>
      </c>
      <c r="G41" s="11"/>
      <c r="H41" s="10">
        <v>2567</v>
      </c>
      <c r="J41" s="10">
        <v>2568</v>
      </c>
      <c r="K41" s="11"/>
      <c r="L41" s="10">
        <v>2567</v>
      </c>
    </row>
    <row r="42" spans="1:18" ht="22.15" customHeight="1">
      <c r="A42" s="2" t="s">
        <v>47</v>
      </c>
      <c r="C42" s="10"/>
      <c r="D42" s="10"/>
      <c r="E42" s="10"/>
      <c r="F42" s="10"/>
      <c r="G42" s="11"/>
      <c r="H42" s="10"/>
      <c r="J42" s="10"/>
      <c r="K42" s="11"/>
      <c r="L42" s="10"/>
      <c r="P42" s="12"/>
      <c r="Q42" s="6"/>
      <c r="R42" s="12"/>
    </row>
    <row r="43" spans="1:18" ht="22.15" customHeight="1">
      <c r="A43" s="5" t="s">
        <v>160</v>
      </c>
      <c r="B43" s="5"/>
      <c r="C43" s="13"/>
      <c r="D43" s="13"/>
      <c r="F43" s="5"/>
      <c r="H43" s="5"/>
      <c r="J43" s="5"/>
      <c r="L43" s="5"/>
      <c r="P43" s="12"/>
      <c r="Q43" s="6"/>
      <c r="R43" s="12"/>
    </row>
    <row r="44" spans="1:18" ht="22.15" customHeight="1">
      <c r="A44" s="5" t="s">
        <v>229</v>
      </c>
      <c r="B44" s="5"/>
      <c r="C44" s="13"/>
      <c r="D44" s="13"/>
      <c r="F44" s="12">
        <v>-38052</v>
      </c>
      <c r="H44" s="5">
        <v>1141468</v>
      </c>
      <c r="J44" s="12">
        <v>-51636</v>
      </c>
      <c r="K44" s="12"/>
      <c r="L44" s="12">
        <v>1149903</v>
      </c>
      <c r="P44" s="12"/>
      <c r="Q44" s="6"/>
      <c r="R44" s="12"/>
    </row>
    <row r="45" spans="1:18" ht="22.15" customHeight="1">
      <c r="A45" s="5" t="s">
        <v>48</v>
      </c>
      <c r="B45" s="5"/>
      <c r="C45" s="13"/>
      <c r="D45" s="13"/>
      <c r="F45" s="12">
        <v>4734</v>
      </c>
      <c r="G45" s="12"/>
      <c r="H45" s="12">
        <v>4667</v>
      </c>
      <c r="I45" s="12"/>
      <c r="J45" s="12">
        <v>4689</v>
      </c>
      <c r="K45" s="12"/>
      <c r="L45" s="12">
        <v>4139</v>
      </c>
      <c r="P45" s="12"/>
      <c r="Q45" s="6"/>
      <c r="R45" s="12"/>
    </row>
    <row r="46" spans="1:18" ht="22.15" customHeight="1">
      <c r="A46" s="5" t="s">
        <v>49</v>
      </c>
      <c r="B46" s="5"/>
      <c r="C46" s="13"/>
      <c r="D46" s="13"/>
      <c r="F46" s="12">
        <v>21308</v>
      </c>
      <c r="G46" s="12"/>
      <c r="H46" s="12">
        <v>37562</v>
      </c>
      <c r="I46" s="12"/>
      <c r="J46" s="12">
        <v>16756</v>
      </c>
      <c r="K46" s="12"/>
      <c r="L46" s="12">
        <v>36550</v>
      </c>
      <c r="P46" s="12"/>
      <c r="Q46" s="6"/>
      <c r="R46" s="12"/>
    </row>
    <row r="47" spans="1:18" ht="22.15" customHeight="1">
      <c r="A47" s="5" t="s">
        <v>118</v>
      </c>
      <c r="B47" s="5"/>
      <c r="C47" s="13"/>
      <c r="D47" s="13"/>
      <c r="F47" s="12">
        <v>-2264</v>
      </c>
      <c r="G47" s="12"/>
      <c r="H47" s="12">
        <v>0</v>
      </c>
      <c r="I47" s="12"/>
      <c r="J47" s="12">
        <v>-2279</v>
      </c>
      <c r="K47" s="12"/>
      <c r="L47" s="12">
        <v>0</v>
      </c>
      <c r="P47" s="12"/>
      <c r="Q47" s="6"/>
      <c r="R47" s="12"/>
    </row>
    <row r="48" spans="1:18" ht="22.15" customHeight="1">
      <c r="A48" s="5" t="s">
        <v>109</v>
      </c>
      <c r="B48" s="5"/>
      <c r="C48" s="13"/>
      <c r="D48" s="13"/>
      <c r="G48" s="12"/>
      <c r="I48" s="12"/>
      <c r="K48" s="12"/>
      <c r="P48" s="12"/>
      <c r="Q48" s="6"/>
      <c r="R48" s="12"/>
    </row>
    <row r="49" spans="1:18" ht="22.15" customHeight="1">
      <c r="A49" s="5" t="s">
        <v>230</v>
      </c>
      <c r="B49" s="5"/>
      <c r="C49" s="13"/>
      <c r="D49" s="13"/>
      <c r="F49" s="12">
        <v>-2734</v>
      </c>
      <c r="G49" s="12"/>
      <c r="H49" s="12">
        <v>-883849</v>
      </c>
      <c r="I49" s="12"/>
      <c r="J49" s="12">
        <v>-4358</v>
      </c>
      <c r="K49" s="12"/>
      <c r="L49" s="12">
        <v>-880188</v>
      </c>
      <c r="P49" s="12"/>
      <c r="Q49" s="6"/>
      <c r="R49" s="12"/>
    </row>
    <row r="50" spans="1:18" ht="22.15" customHeight="1">
      <c r="A50" s="5" t="s">
        <v>140</v>
      </c>
      <c r="B50" s="5"/>
      <c r="C50" s="13"/>
      <c r="D50" s="13"/>
      <c r="F50" s="17">
        <v>-11976</v>
      </c>
      <c r="G50" s="12"/>
      <c r="H50" s="17">
        <v>157237</v>
      </c>
      <c r="I50" s="12"/>
      <c r="J50" s="17">
        <v>-11954</v>
      </c>
      <c r="K50" s="12"/>
      <c r="L50" s="17">
        <v>155893</v>
      </c>
      <c r="P50" s="12"/>
      <c r="Q50" s="6"/>
      <c r="R50" s="12"/>
    </row>
    <row r="51" spans="1:18" ht="22.15" customHeight="1">
      <c r="A51" s="5" t="s">
        <v>46</v>
      </c>
      <c r="B51" s="5"/>
      <c r="C51" s="13"/>
      <c r="D51" s="13"/>
      <c r="E51" s="13"/>
      <c r="F51" s="12">
        <f>SUM(F44:F50)+F32</f>
        <v>226153</v>
      </c>
      <c r="G51" s="12"/>
      <c r="H51" s="12">
        <f>SUM(H44:H50)+H32</f>
        <v>691215</v>
      </c>
      <c r="I51" s="12"/>
      <c r="J51" s="12">
        <f>SUM(J44:J50)+J32</f>
        <v>203332</v>
      </c>
      <c r="K51" s="12"/>
      <c r="L51" s="12">
        <f>SUM(L44:L50)+L32</f>
        <v>696272</v>
      </c>
      <c r="P51" s="12"/>
      <c r="Q51" s="6"/>
      <c r="R51" s="12"/>
    </row>
    <row r="52" spans="1:18" ht="22.15" customHeight="1">
      <c r="A52" s="5" t="s">
        <v>50</v>
      </c>
      <c r="B52" s="5"/>
      <c r="C52" s="13"/>
      <c r="D52" s="13"/>
      <c r="E52" s="13"/>
      <c r="F52" s="12">
        <v>-64980</v>
      </c>
      <c r="G52" s="12"/>
      <c r="H52" s="12">
        <v>-95046</v>
      </c>
      <c r="I52" s="12"/>
      <c r="J52" s="12">
        <v>-65148</v>
      </c>
      <c r="K52" s="12"/>
      <c r="L52" s="12">
        <v>-117880</v>
      </c>
      <c r="P52" s="12"/>
      <c r="Q52" s="6"/>
      <c r="R52" s="12"/>
    </row>
    <row r="53" spans="1:18" ht="22.15" customHeight="1">
      <c r="A53" s="5" t="s">
        <v>53</v>
      </c>
      <c r="B53" s="5"/>
      <c r="C53" s="13"/>
      <c r="D53" s="13"/>
      <c r="E53" s="13"/>
      <c r="F53" s="12">
        <v>-9285</v>
      </c>
      <c r="G53" s="12"/>
      <c r="H53" s="12">
        <v>-12797</v>
      </c>
      <c r="I53" s="12"/>
      <c r="J53" s="12">
        <v>-7182</v>
      </c>
      <c r="K53" s="12"/>
      <c r="L53" s="12">
        <v>-10141</v>
      </c>
      <c r="P53" s="12"/>
      <c r="Q53" s="6"/>
      <c r="R53" s="12"/>
    </row>
    <row r="54" spans="1:18" ht="22.15" customHeight="1">
      <c r="A54" s="5" t="s">
        <v>146</v>
      </c>
      <c r="B54" s="5"/>
      <c r="C54" s="13"/>
      <c r="D54" s="13"/>
      <c r="E54" s="13"/>
      <c r="F54" s="12">
        <v>0</v>
      </c>
      <c r="G54" s="12"/>
      <c r="H54" s="12">
        <v>1922</v>
      </c>
      <c r="I54" s="12"/>
      <c r="J54" s="12">
        <v>0</v>
      </c>
      <c r="K54" s="12"/>
      <c r="L54" s="12">
        <v>0</v>
      </c>
      <c r="P54" s="12"/>
      <c r="Q54" s="6"/>
      <c r="R54" s="12"/>
    </row>
    <row r="55" spans="1:18" ht="22.15" customHeight="1">
      <c r="A55" s="5" t="s">
        <v>202</v>
      </c>
      <c r="B55" s="5"/>
      <c r="C55" s="13"/>
      <c r="D55" s="13"/>
      <c r="E55" s="13"/>
      <c r="F55" s="12">
        <v>168137</v>
      </c>
      <c r="G55" s="12"/>
      <c r="H55" s="12">
        <v>0</v>
      </c>
      <c r="I55" s="12"/>
      <c r="J55" s="12">
        <v>168137</v>
      </c>
      <c r="K55" s="12"/>
      <c r="L55" s="12">
        <v>0</v>
      </c>
      <c r="P55" s="12"/>
      <c r="Q55" s="6"/>
      <c r="R55" s="12"/>
    </row>
    <row r="56" spans="1:18" ht="22.15" customHeight="1">
      <c r="A56" s="5" t="s">
        <v>183</v>
      </c>
      <c r="B56" s="5"/>
      <c r="C56" s="13"/>
      <c r="D56" s="13"/>
      <c r="E56" s="13"/>
      <c r="F56" s="12">
        <v>0</v>
      </c>
      <c r="G56" s="12"/>
      <c r="H56" s="12">
        <v>325</v>
      </c>
      <c r="I56" s="12"/>
      <c r="J56" s="12">
        <v>0</v>
      </c>
      <c r="K56" s="12"/>
      <c r="L56" s="12">
        <v>0</v>
      </c>
      <c r="P56" s="12"/>
      <c r="Q56" s="6"/>
      <c r="R56" s="12"/>
    </row>
    <row r="57" spans="1:18" ht="22.15" customHeight="1">
      <c r="A57" s="5" t="s">
        <v>133</v>
      </c>
      <c r="B57" s="5"/>
      <c r="C57" s="13"/>
      <c r="D57" s="13"/>
      <c r="E57" s="13"/>
      <c r="F57" s="12">
        <v>-692</v>
      </c>
      <c r="G57" s="12"/>
      <c r="H57" s="12">
        <v>-1995</v>
      </c>
      <c r="I57" s="12"/>
      <c r="J57" s="12">
        <v>-692</v>
      </c>
      <c r="K57" s="12"/>
      <c r="L57" s="12">
        <v>-1995</v>
      </c>
      <c r="P57" s="12"/>
      <c r="Q57" s="6"/>
      <c r="R57" s="12"/>
    </row>
    <row r="58" spans="1:18" ht="22.15" customHeight="1">
      <c r="A58" s="21" t="s">
        <v>222</v>
      </c>
      <c r="B58" s="5"/>
      <c r="C58" s="13"/>
      <c r="D58" s="13"/>
      <c r="E58" s="13"/>
      <c r="F58" s="22">
        <f>SUM(F51:F57)</f>
        <v>319333</v>
      </c>
      <c r="G58" s="12"/>
      <c r="H58" s="22">
        <f>SUM(H51:H57)</f>
        <v>583624</v>
      </c>
      <c r="I58" s="12"/>
      <c r="J58" s="22">
        <f>SUM(J51:J57)</f>
        <v>298447</v>
      </c>
      <c r="K58" s="12"/>
      <c r="L58" s="22">
        <f>SUM(L51:L57)</f>
        <v>566256</v>
      </c>
      <c r="P58" s="12"/>
      <c r="Q58" s="6"/>
      <c r="R58" s="12"/>
    </row>
    <row r="59" spans="1:18" ht="22.15" customHeight="1">
      <c r="A59" s="21" t="s">
        <v>27</v>
      </c>
      <c r="B59" s="5"/>
      <c r="C59" s="13"/>
      <c r="D59" s="13"/>
      <c r="F59" s="5"/>
      <c r="H59" s="5"/>
      <c r="J59" s="5"/>
      <c r="L59" s="5"/>
      <c r="P59" s="12"/>
      <c r="Q59" s="6"/>
      <c r="R59" s="12"/>
    </row>
    <row r="60" spans="1:18" ht="22.15" customHeight="1">
      <c r="A60" s="5" t="s">
        <v>184</v>
      </c>
      <c r="B60" s="5"/>
      <c r="C60" s="13"/>
      <c r="D60" s="13"/>
      <c r="F60" s="14">
        <v>0</v>
      </c>
      <c r="H60" s="5">
        <v>-13475</v>
      </c>
      <c r="J60" s="14">
        <v>0</v>
      </c>
      <c r="L60" s="14">
        <v>504367</v>
      </c>
      <c r="P60" s="12"/>
      <c r="Q60" s="6"/>
      <c r="R60" s="12"/>
    </row>
    <row r="61" spans="1:18" ht="22.15" customHeight="1">
      <c r="A61" s="5" t="s">
        <v>185</v>
      </c>
      <c r="B61" s="5"/>
      <c r="C61" s="13"/>
      <c r="D61" s="13">
        <v>2</v>
      </c>
      <c r="F61" s="14">
        <v>0</v>
      </c>
      <c r="H61" s="14">
        <v>0</v>
      </c>
      <c r="J61" s="14">
        <v>60000</v>
      </c>
      <c r="L61" s="14">
        <v>2200</v>
      </c>
      <c r="P61" s="12"/>
      <c r="Q61" s="6"/>
      <c r="R61" s="12"/>
    </row>
    <row r="62" spans="1:18" ht="22.15" customHeight="1">
      <c r="A62" s="5" t="s">
        <v>69</v>
      </c>
      <c r="B62" s="5"/>
      <c r="C62" s="13"/>
      <c r="D62" s="13">
        <v>2</v>
      </c>
      <c r="F62" s="14">
        <v>0</v>
      </c>
      <c r="G62" s="14"/>
      <c r="H62" s="14">
        <v>0</v>
      </c>
      <c r="I62" s="14"/>
      <c r="J62" s="14">
        <v>-60000</v>
      </c>
      <c r="K62" s="14"/>
      <c r="L62" s="14">
        <v>-1500</v>
      </c>
      <c r="P62" s="12"/>
      <c r="Q62" s="6"/>
      <c r="R62" s="12"/>
    </row>
    <row r="63" spans="1:18" ht="22.15" customHeight="1">
      <c r="A63" s="5" t="s">
        <v>83</v>
      </c>
      <c r="B63" s="5"/>
      <c r="C63" s="13"/>
      <c r="D63" s="13"/>
      <c r="F63" s="14">
        <v>712</v>
      </c>
      <c r="G63" s="14"/>
      <c r="H63" s="14">
        <v>2144</v>
      </c>
      <c r="I63" s="14"/>
      <c r="J63" s="14">
        <v>4701</v>
      </c>
      <c r="K63" s="14"/>
      <c r="L63" s="14">
        <v>2678</v>
      </c>
      <c r="P63" s="12"/>
      <c r="Q63" s="6"/>
      <c r="R63" s="12"/>
    </row>
    <row r="64" spans="1:18" ht="22.15" customHeight="1">
      <c r="A64" s="5" t="s">
        <v>231</v>
      </c>
      <c r="B64" s="5"/>
      <c r="C64" s="13"/>
      <c r="D64" s="13"/>
      <c r="F64" s="14">
        <v>8</v>
      </c>
      <c r="G64" s="14"/>
      <c r="H64" s="14">
        <v>0</v>
      </c>
      <c r="I64" s="14"/>
      <c r="J64" s="14">
        <v>8</v>
      </c>
      <c r="K64" s="14"/>
      <c r="L64" s="14">
        <v>0</v>
      </c>
      <c r="P64" s="12"/>
      <c r="Q64" s="6"/>
      <c r="R64" s="12"/>
    </row>
    <row r="65" spans="1:18" ht="22.15" customHeight="1">
      <c r="A65" s="5" t="s">
        <v>234</v>
      </c>
      <c r="B65" s="5"/>
      <c r="C65" s="13"/>
      <c r="D65" s="13"/>
      <c r="F65" s="14">
        <v>-94</v>
      </c>
      <c r="G65" s="14"/>
      <c r="H65" s="14">
        <v>0</v>
      </c>
      <c r="I65" s="14"/>
      <c r="J65" s="14">
        <v>-94</v>
      </c>
      <c r="K65" s="14"/>
      <c r="L65" s="14">
        <v>0</v>
      </c>
      <c r="P65" s="12"/>
      <c r="Q65" s="6"/>
      <c r="R65" s="12"/>
    </row>
    <row r="66" spans="1:18" ht="22.15" customHeight="1">
      <c r="A66" s="5" t="s">
        <v>235</v>
      </c>
      <c r="B66" s="5"/>
      <c r="C66" s="13"/>
      <c r="D66" s="13"/>
      <c r="F66" s="14">
        <v>0</v>
      </c>
      <c r="G66" s="14"/>
      <c r="H66" s="14">
        <v>38</v>
      </c>
      <c r="I66" s="14"/>
      <c r="J66" s="14">
        <v>0</v>
      </c>
      <c r="K66" s="14"/>
      <c r="L66" s="14">
        <v>38</v>
      </c>
      <c r="P66" s="12"/>
      <c r="Q66" s="6"/>
      <c r="R66" s="12"/>
    </row>
    <row r="67" spans="1:18" ht="22.15" customHeight="1">
      <c r="A67" s="5" t="s">
        <v>143</v>
      </c>
      <c r="B67" s="5"/>
      <c r="C67" s="13"/>
      <c r="D67" s="13"/>
      <c r="F67" s="14">
        <v>-601</v>
      </c>
      <c r="G67" s="14"/>
      <c r="H67" s="14">
        <v>-799</v>
      </c>
      <c r="I67" s="14"/>
      <c r="J67" s="14">
        <v>-601</v>
      </c>
      <c r="K67" s="14"/>
      <c r="L67" s="14">
        <v>-799</v>
      </c>
      <c r="P67" s="12"/>
      <c r="Q67" s="6"/>
      <c r="R67" s="12"/>
    </row>
    <row r="68" spans="1:18" ht="22.15" customHeight="1">
      <c r="A68" s="5" t="s">
        <v>51</v>
      </c>
      <c r="B68" s="5"/>
      <c r="C68" s="13"/>
      <c r="D68" s="13"/>
      <c r="F68" s="14">
        <v>-42812</v>
      </c>
      <c r="G68" s="14"/>
      <c r="H68" s="14">
        <v>-371041</v>
      </c>
      <c r="I68" s="14"/>
      <c r="J68" s="14">
        <v>-42787</v>
      </c>
      <c r="K68" s="14"/>
      <c r="L68" s="14">
        <v>-370772</v>
      </c>
      <c r="P68" s="12"/>
      <c r="Q68" s="6"/>
      <c r="R68" s="12"/>
    </row>
    <row r="69" spans="1:18" ht="22.15" customHeight="1">
      <c r="A69" s="5" t="s">
        <v>52</v>
      </c>
      <c r="B69" s="5"/>
      <c r="C69" s="13"/>
      <c r="D69" s="13"/>
      <c r="F69" s="14">
        <v>253</v>
      </c>
      <c r="G69" s="14"/>
      <c r="H69" s="14">
        <v>694</v>
      </c>
      <c r="I69" s="14"/>
      <c r="J69" s="14">
        <v>206</v>
      </c>
      <c r="K69" s="14"/>
      <c r="L69" s="14">
        <v>471</v>
      </c>
      <c r="P69" s="12"/>
      <c r="Q69" s="6"/>
      <c r="R69" s="12"/>
    </row>
    <row r="70" spans="1:18" ht="22.15" customHeight="1">
      <c r="A70" s="5" t="s">
        <v>194</v>
      </c>
      <c r="B70" s="5"/>
      <c r="C70" s="13"/>
      <c r="D70" s="13"/>
      <c r="F70" s="14">
        <v>-1058</v>
      </c>
      <c r="G70" s="14"/>
      <c r="H70" s="14">
        <v>0</v>
      </c>
      <c r="I70" s="14"/>
      <c r="J70" s="14">
        <v>0</v>
      </c>
      <c r="K70" s="14"/>
      <c r="L70" s="14">
        <v>0</v>
      </c>
      <c r="P70" s="12"/>
      <c r="Q70" s="6"/>
      <c r="R70" s="12"/>
    </row>
    <row r="71" spans="1:18" ht="22.15" customHeight="1">
      <c r="A71" s="5" t="s">
        <v>187</v>
      </c>
      <c r="B71" s="5"/>
      <c r="C71" s="13"/>
      <c r="D71" s="15"/>
      <c r="F71" s="14">
        <v>0</v>
      </c>
      <c r="G71" s="14"/>
      <c r="H71" s="14">
        <v>0</v>
      </c>
      <c r="I71" s="14"/>
      <c r="J71" s="14">
        <v>0</v>
      </c>
      <c r="K71" s="14"/>
      <c r="L71" s="14">
        <v>-6500</v>
      </c>
      <c r="P71" s="12"/>
      <c r="Q71" s="6"/>
      <c r="R71" s="12"/>
    </row>
    <row r="72" spans="1:18" ht="22.15" customHeight="1">
      <c r="A72" s="21" t="s">
        <v>195</v>
      </c>
      <c r="B72" s="5"/>
      <c r="F72" s="23">
        <f>SUM(F60:F71)</f>
        <v>-43592</v>
      </c>
      <c r="G72" s="14"/>
      <c r="H72" s="23">
        <f>SUM(H60:H71)</f>
        <v>-382439</v>
      </c>
      <c r="I72" s="14"/>
      <c r="J72" s="23">
        <f>SUM(J60:J71)</f>
        <v>-38567</v>
      </c>
      <c r="K72" s="14"/>
      <c r="L72" s="23">
        <f>SUM(L60:L71)</f>
        <v>130183</v>
      </c>
      <c r="P72" s="12"/>
      <c r="Q72" s="6"/>
      <c r="R72" s="12"/>
    </row>
    <row r="73" spans="1:18" ht="22.15" customHeight="1">
      <c r="A73" s="5"/>
      <c r="B73" s="5"/>
      <c r="F73" s="5"/>
      <c r="H73" s="5"/>
      <c r="J73" s="5"/>
      <c r="L73" s="5"/>
      <c r="P73" s="12"/>
      <c r="Q73" s="6"/>
      <c r="R73" s="12"/>
    </row>
    <row r="74" spans="1:18" s="4" customFormat="1" ht="22.15" customHeight="1">
      <c r="A74" s="4" t="s">
        <v>4</v>
      </c>
      <c r="B74" s="20"/>
      <c r="C74" s="20"/>
      <c r="D74" s="20"/>
      <c r="E74" s="20"/>
      <c r="F74" s="20"/>
      <c r="G74" s="20"/>
      <c r="H74" s="20"/>
      <c r="J74" s="20"/>
      <c r="K74" s="20"/>
      <c r="L74" s="20"/>
      <c r="P74" s="12"/>
      <c r="Q74" s="6"/>
      <c r="R74" s="12"/>
    </row>
    <row r="75" spans="1:18" s="4" customFormat="1" ht="22.15" customHeight="1">
      <c r="B75" s="20"/>
      <c r="C75" s="20"/>
      <c r="D75" s="20"/>
      <c r="E75" s="20"/>
      <c r="F75" s="20"/>
      <c r="G75" s="20"/>
      <c r="H75" s="20"/>
      <c r="J75" s="20"/>
      <c r="K75" s="20"/>
      <c r="L75" s="20"/>
      <c r="P75" s="12"/>
      <c r="Q75" s="6"/>
      <c r="R75" s="12"/>
    </row>
    <row r="76" spans="1:18" s="4" customFormat="1" ht="22.15" customHeight="1">
      <c r="B76" s="2"/>
      <c r="C76" s="2"/>
      <c r="D76" s="2"/>
      <c r="E76" s="2"/>
      <c r="F76" s="2"/>
      <c r="G76" s="2"/>
      <c r="H76" s="2"/>
      <c r="I76" s="2"/>
      <c r="J76" s="2"/>
      <c r="K76" s="2"/>
      <c r="L76" s="3" t="s">
        <v>62</v>
      </c>
      <c r="P76" s="12"/>
      <c r="Q76" s="6"/>
      <c r="R76" s="12"/>
    </row>
    <row r="77" spans="1:18" s="4" customFormat="1" ht="22.15" customHeight="1">
      <c r="A77" s="1" t="s">
        <v>100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P77" s="12"/>
      <c r="Q77" s="6"/>
      <c r="R77" s="12"/>
    </row>
    <row r="78" spans="1:18" s="4" customFormat="1" ht="22.15" customHeight="1">
      <c r="A78" s="2" t="s">
        <v>12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P78" s="12"/>
      <c r="Q78" s="6"/>
      <c r="R78" s="12"/>
    </row>
    <row r="79" spans="1:18" ht="22.15" customHeight="1">
      <c r="A79" s="2" t="s">
        <v>204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8" s="6" customFormat="1" ht="22.15" customHeight="1">
      <c r="K80" s="5"/>
      <c r="L80" s="3" t="s">
        <v>61</v>
      </c>
    </row>
    <row r="81" spans="1:18" s="7" customFormat="1" ht="22.15" customHeight="1">
      <c r="F81" s="85" t="s">
        <v>21</v>
      </c>
      <c r="G81" s="85"/>
      <c r="H81" s="85"/>
      <c r="I81" s="8"/>
      <c r="J81" s="85" t="s">
        <v>29</v>
      </c>
      <c r="K81" s="85"/>
      <c r="L81" s="85"/>
    </row>
    <row r="82" spans="1:18" ht="22.15" customHeight="1">
      <c r="C82" s="10"/>
      <c r="D82" s="10" t="s">
        <v>0</v>
      </c>
      <c r="E82" s="10"/>
      <c r="F82" s="10">
        <v>2568</v>
      </c>
      <c r="G82" s="11"/>
      <c r="H82" s="10">
        <v>2567</v>
      </c>
      <c r="J82" s="10">
        <v>2568</v>
      </c>
      <c r="K82" s="11"/>
      <c r="L82" s="10">
        <v>2567</v>
      </c>
    </row>
    <row r="83" spans="1:18" ht="22.15" customHeight="1">
      <c r="A83" s="21" t="s">
        <v>28</v>
      </c>
      <c r="B83" s="5"/>
      <c r="C83" s="13"/>
      <c r="D83" s="13"/>
      <c r="F83" s="5"/>
      <c r="H83" s="5"/>
      <c r="J83" s="5"/>
      <c r="L83" s="5"/>
      <c r="P83" s="12"/>
      <c r="Q83" s="6"/>
      <c r="R83" s="12"/>
    </row>
    <row r="84" spans="1:18" ht="22.15" customHeight="1">
      <c r="A84" s="5" t="s">
        <v>164</v>
      </c>
      <c r="B84" s="5"/>
      <c r="C84" s="13"/>
      <c r="D84" s="13"/>
      <c r="E84" s="3"/>
      <c r="F84" s="14">
        <v>-260</v>
      </c>
      <c r="G84" s="12"/>
      <c r="H84" s="14">
        <v>-23940</v>
      </c>
      <c r="I84" s="12"/>
      <c r="J84" s="14">
        <v>-260</v>
      </c>
      <c r="K84" s="12"/>
      <c r="L84" s="14">
        <v>-23940</v>
      </c>
      <c r="P84" s="12"/>
      <c r="Q84" s="6"/>
      <c r="R84" s="12"/>
    </row>
    <row r="85" spans="1:18" ht="22.15" customHeight="1">
      <c r="A85" s="5" t="s">
        <v>43</v>
      </c>
      <c r="B85" s="5"/>
      <c r="C85" s="13"/>
      <c r="D85" s="13">
        <v>7</v>
      </c>
      <c r="E85" s="3"/>
      <c r="F85" s="14">
        <v>500</v>
      </c>
      <c r="G85" s="12"/>
      <c r="H85" s="14">
        <v>5900</v>
      </c>
      <c r="I85" s="12"/>
      <c r="J85" s="14">
        <v>0</v>
      </c>
      <c r="K85" s="12"/>
      <c r="L85" s="14">
        <v>0</v>
      </c>
      <c r="P85" s="12"/>
      <c r="Q85" s="6"/>
      <c r="R85" s="12"/>
    </row>
    <row r="86" spans="1:18" ht="22.15" customHeight="1">
      <c r="A86" s="5" t="s">
        <v>44</v>
      </c>
      <c r="B86" s="5"/>
      <c r="C86" s="13"/>
      <c r="D86" s="13">
        <v>7</v>
      </c>
      <c r="E86" s="3"/>
      <c r="F86" s="14">
        <v>-1500</v>
      </c>
      <c r="G86" s="12"/>
      <c r="H86" s="14">
        <v>-7100</v>
      </c>
      <c r="I86" s="12"/>
      <c r="J86" s="14">
        <v>0</v>
      </c>
      <c r="K86" s="12"/>
      <c r="L86" s="14">
        <v>0</v>
      </c>
      <c r="P86" s="12"/>
      <c r="Q86" s="6"/>
      <c r="R86" s="12"/>
    </row>
    <row r="87" spans="1:18" ht="22.15" customHeight="1">
      <c r="A87" s="5" t="s">
        <v>189</v>
      </c>
      <c r="B87" s="5"/>
      <c r="C87" s="13"/>
      <c r="D87" s="13">
        <v>2</v>
      </c>
      <c r="E87" s="3"/>
      <c r="F87" s="14">
        <v>60000</v>
      </c>
      <c r="G87" s="12"/>
      <c r="H87" s="14">
        <v>0</v>
      </c>
      <c r="I87" s="12"/>
      <c r="J87" s="14">
        <v>4000</v>
      </c>
      <c r="K87" s="12"/>
      <c r="L87" s="14">
        <v>0</v>
      </c>
      <c r="P87" s="12"/>
      <c r="Q87" s="6"/>
      <c r="R87" s="12"/>
    </row>
    <row r="88" spans="1:18" ht="22.15" customHeight="1">
      <c r="A88" s="5" t="s">
        <v>232</v>
      </c>
      <c r="B88" s="5"/>
      <c r="C88" s="13"/>
      <c r="D88" s="13">
        <v>2</v>
      </c>
      <c r="E88" s="3"/>
      <c r="F88" s="14">
        <v>-60000</v>
      </c>
      <c r="G88" s="12"/>
      <c r="H88" s="14">
        <v>0</v>
      </c>
      <c r="I88" s="12"/>
      <c r="J88" s="14">
        <v>0</v>
      </c>
      <c r="K88" s="12"/>
      <c r="L88" s="14">
        <v>-493000</v>
      </c>
      <c r="P88" s="12"/>
      <c r="Q88" s="6"/>
      <c r="R88" s="12"/>
    </row>
    <row r="89" spans="1:18" ht="22.15" customHeight="1">
      <c r="A89" s="5" t="s">
        <v>85</v>
      </c>
      <c r="B89" s="5"/>
      <c r="C89" s="13"/>
      <c r="D89" s="13">
        <v>8</v>
      </c>
      <c r="E89" s="3"/>
      <c r="F89" s="16">
        <v>-174295</v>
      </c>
      <c r="G89" s="12"/>
      <c r="H89" s="16">
        <v>-273933</v>
      </c>
      <c r="I89" s="12"/>
      <c r="J89" s="14">
        <v>-174295</v>
      </c>
      <c r="K89" s="12"/>
      <c r="L89" s="14">
        <v>-273933</v>
      </c>
      <c r="P89" s="12"/>
      <c r="Q89" s="6"/>
      <c r="R89" s="12"/>
    </row>
    <row r="90" spans="1:18" ht="22.15" customHeight="1">
      <c r="A90" s="5" t="s">
        <v>134</v>
      </c>
      <c r="B90" s="5"/>
      <c r="C90" s="13"/>
      <c r="D90" s="13"/>
      <c r="E90" s="3"/>
      <c r="F90" s="16">
        <v>0</v>
      </c>
      <c r="G90" s="12"/>
      <c r="H90" s="16">
        <v>92000</v>
      </c>
      <c r="I90" s="12"/>
      <c r="J90" s="16">
        <v>0</v>
      </c>
      <c r="K90" s="12"/>
      <c r="L90" s="16">
        <v>92000</v>
      </c>
      <c r="P90" s="12"/>
      <c r="Q90" s="6"/>
      <c r="R90" s="12"/>
    </row>
    <row r="91" spans="1:18" ht="22.15" customHeight="1">
      <c r="A91" s="5" t="s">
        <v>148</v>
      </c>
      <c r="B91" s="5"/>
      <c r="C91" s="13"/>
      <c r="D91" s="13"/>
      <c r="E91" s="3"/>
      <c r="F91" s="16">
        <v>-1184</v>
      </c>
      <c r="G91" s="12"/>
      <c r="H91" s="16">
        <v>-1123</v>
      </c>
      <c r="I91" s="12"/>
      <c r="J91" s="14">
        <v>-424</v>
      </c>
      <c r="K91" s="12"/>
      <c r="L91" s="14">
        <v>-403</v>
      </c>
      <c r="P91" s="12"/>
      <c r="Q91" s="6"/>
      <c r="R91" s="12"/>
    </row>
    <row r="92" spans="1:18" ht="22.15" customHeight="1">
      <c r="A92" s="5" t="s">
        <v>147</v>
      </c>
      <c r="B92" s="5"/>
      <c r="C92" s="13"/>
      <c r="D92" s="13"/>
      <c r="E92" s="3"/>
      <c r="F92" s="18">
        <v>-193</v>
      </c>
      <c r="G92" s="12"/>
      <c r="H92" s="18">
        <v>-253</v>
      </c>
      <c r="I92" s="12"/>
      <c r="J92" s="18">
        <v>-126</v>
      </c>
      <c r="K92" s="12"/>
      <c r="L92" s="18">
        <v>-148</v>
      </c>
      <c r="P92" s="12"/>
      <c r="Q92" s="6"/>
      <c r="R92" s="12"/>
    </row>
    <row r="93" spans="1:18" ht="22.15" customHeight="1">
      <c r="A93" s="21" t="s">
        <v>223</v>
      </c>
      <c r="B93" s="5"/>
      <c r="C93" s="13"/>
      <c r="D93" s="13"/>
      <c r="E93" s="13"/>
      <c r="F93" s="17">
        <f>SUM(F84:F92)</f>
        <v>-176932</v>
      </c>
      <c r="G93" s="12"/>
      <c r="H93" s="17">
        <f>SUM(H84:H92)</f>
        <v>-208449</v>
      </c>
      <c r="I93" s="12"/>
      <c r="J93" s="17">
        <f>SUM(J84:J92)</f>
        <v>-171105</v>
      </c>
      <c r="K93" s="12"/>
      <c r="L93" s="17">
        <f>SUM(L84:L92)</f>
        <v>-699424</v>
      </c>
      <c r="P93" s="12"/>
      <c r="Q93" s="6"/>
      <c r="R93" s="12"/>
    </row>
    <row r="94" spans="1:18" ht="22.15" customHeight="1">
      <c r="A94" s="21" t="s">
        <v>224</v>
      </c>
      <c r="B94" s="5"/>
      <c r="C94" s="13"/>
      <c r="D94" s="13"/>
      <c r="E94" s="13"/>
      <c r="F94" s="12">
        <f>SUM(F58+F72+F93)</f>
        <v>98809</v>
      </c>
      <c r="G94" s="12"/>
      <c r="H94" s="12">
        <f>SUM(H58+H72+H93)</f>
        <v>-7264</v>
      </c>
      <c r="I94" s="12"/>
      <c r="J94" s="12">
        <f>SUM(J58+J72+J93)</f>
        <v>88775</v>
      </c>
      <c r="K94" s="12"/>
      <c r="L94" s="12">
        <f>SUM(L58+L72+L93)</f>
        <v>-2985</v>
      </c>
      <c r="P94" s="12"/>
      <c r="Q94" s="6"/>
      <c r="R94" s="12"/>
    </row>
    <row r="95" spans="1:18" ht="23.1" customHeight="1">
      <c r="A95" s="5" t="s">
        <v>67</v>
      </c>
      <c r="B95" s="5"/>
      <c r="C95" s="13"/>
      <c r="D95" s="13"/>
      <c r="E95" s="13"/>
      <c r="F95" s="17">
        <f>SUM(BS!G12)</f>
        <v>108158</v>
      </c>
      <c r="G95" s="12"/>
      <c r="H95" s="17">
        <v>66379</v>
      </c>
      <c r="I95" s="12"/>
      <c r="J95" s="17">
        <f>SUM(BS!K12)</f>
        <v>85059</v>
      </c>
      <c r="K95" s="12"/>
      <c r="L95" s="17">
        <v>44381</v>
      </c>
      <c r="P95" s="12"/>
      <c r="Q95" s="6"/>
      <c r="R95" s="12"/>
    </row>
    <row r="96" spans="1:18" ht="22.15" customHeight="1" thickBot="1">
      <c r="A96" s="21" t="s">
        <v>68</v>
      </c>
      <c r="B96" s="5"/>
      <c r="C96" s="13"/>
      <c r="D96" s="13"/>
      <c r="E96" s="13"/>
      <c r="F96" s="24">
        <f>SUM(F94:F95)</f>
        <v>206967</v>
      </c>
      <c r="G96" s="12"/>
      <c r="H96" s="24">
        <f>SUM(H94:H95)</f>
        <v>59115</v>
      </c>
      <c r="I96" s="12"/>
      <c r="J96" s="24">
        <f>SUM(J94:J95)</f>
        <v>173834</v>
      </c>
      <c r="K96" s="12"/>
      <c r="L96" s="24">
        <f>SUM(L94:L95)</f>
        <v>41396</v>
      </c>
      <c r="P96" s="12"/>
      <c r="Q96" s="6"/>
      <c r="R96" s="12"/>
    </row>
    <row r="97" spans="1:18" ht="22.15" customHeight="1" thickTop="1">
      <c r="B97" s="5"/>
      <c r="C97" s="13"/>
      <c r="D97" s="13"/>
      <c r="E97" s="13"/>
      <c r="G97" s="12"/>
      <c r="I97" s="12"/>
      <c r="K97" s="12"/>
      <c r="P97" s="12"/>
      <c r="Q97" s="6"/>
      <c r="R97" s="12"/>
    </row>
    <row r="98" spans="1:18" ht="22.15" customHeight="1">
      <c r="A98" s="2" t="s">
        <v>105</v>
      </c>
      <c r="B98" s="5"/>
      <c r="C98" s="13"/>
      <c r="D98" s="13"/>
      <c r="E98" s="13"/>
      <c r="G98" s="12"/>
      <c r="I98" s="12"/>
      <c r="K98" s="12"/>
      <c r="P98" s="12"/>
      <c r="Q98" s="6"/>
      <c r="R98" s="12"/>
    </row>
    <row r="99" spans="1:18" ht="22.15" customHeight="1">
      <c r="A99" s="4" t="s">
        <v>106</v>
      </c>
      <c r="B99" s="5"/>
      <c r="C99" s="13"/>
      <c r="D99" s="13"/>
      <c r="E99" s="13"/>
      <c r="G99" s="12"/>
      <c r="I99" s="12"/>
      <c r="K99" s="12"/>
      <c r="P99" s="12"/>
      <c r="Q99" s="6"/>
      <c r="R99" s="12"/>
    </row>
    <row r="100" spans="1:18" ht="22.15" customHeight="1">
      <c r="A100" s="4" t="s">
        <v>137</v>
      </c>
      <c r="B100" s="5"/>
      <c r="C100" s="13"/>
      <c r="D100" s="13"/>
      <c r="E100" s="13"/>
      <c r="F100" s="12">
        <v>277793</v>
      </c>
      <c r="G100" s="12"/>
      <c r="H100" s="12">
        <v>365769</v>
      </c>
      <c r="I100" s="12"/>
      <c r="J100" s="12">
        <v>277793</v>
      </c>
      <c r="K100" s="12"/>
      <c r="L100" s="12">
        <v>365769</v>
      </c>
      <c r="P100" s="12"/>
      <c r="Q100" s="6"/>
      <c r="R100" s="12"/>
    </row>
    <row r="101" spans="1:18" ht="22.15" customHeight="1">
      <c r="A101" s="4" t="s">
        <v>211</v>
      </c>
      <c r="B101" s="5"/>
      <c r="C101" s="13"/>
      <c r="D101" s="13"/>
      <c r="E101" s="13"/>
      <c r="F101" s="12">
        <v>2</v>
      </c>
      <c r="G101" s="12"/>
      <c r="H101" s="12">
        <v>0</v>
      </c>
      <c r="I101" s="12"/>
      <c r="J101" s="12">
        <v>2</v>
      </c>
      <c r="K101" s="12"/>
      <c r="L101" s="12">
        <v>0</v>
      </c>
      <c r="P101" s="12"/>
      <c r="Q101" s="6"/>
      <c r="R101" s="12"/>
    </row>
    <row r="102" spans="1:18" ht="22.15" customHeight="1">
      <c r="A102" s="4" t="s">
        <v>144</v>
      </c>
      <c r="B102" s="5"/>
      <c r="C102" s="13"/>
      <c r="D102" s="13"/>
      <c r="E102" s="13"/>
      <c r="F102" s="12">
        <v>4850</v>
      </c>
      <c r="G102" s="12"/>
      <c r="H102" s="12">
        <v>4848</v>
      </c>
      <c r="I102" s="12"/>
      <c r="J102" s="12">
        <v>0</v>
      </c>
      <c r="K102" s="12"/>
      <c r="L102" s="12">
        <v>0</v>
      </c>
      <c r="P102" s="12"/>
      <c r="Q102" s="6"/>
      <c r="R102" s="12"/>
    </row>
    <row r="103" spans="1:18" ht="22.15" customHeight="1">
      <c r="A103" s="4" t="s">
        <v>233</v>
      </c>
      <c r="B103" s="5"/>
      <c r="C103" s="13"/>
      <c r="D103" s="13"/>
      <c r="E103" s="13"/>
      <c r="F103" s="12">
        <v>2766</v>
      </c>
      <c r="G103" s="12"/>
      <c r="H103" s="12">
        <v>0</v>
      </c>
      <c r="I103" s="12"/>
      <c r="J103" s="12">
        <v>0</v>
      </c>
      <c r="K103" s="12"/>
      <c r="L103" s="12">
        <v>0</v>
      </c>
      <c r="P103" s="12"/>
      <c r="Q103" s="6"/>
      <c r="R103" s="12"/>
    </row>
    <row r="104" spans="1:18" ht="22.15" customHeight="1">
      <c r="A104" s="4" t="s">
        <v>162</v>
      </c>
      <c r="B104" s="5"/>
      <c r="C104" s="13"/>
      <c r="D104" s="13"/>
      <c r="E104" s="13"/>
      <c r="F104" s="12">
        <v>2643</v>
      </c>
      <c r="G104" s="12"/>
      <c r="H104" s="12">
        <v>98</v>
      </c>
      <c r="I104" s="12"/>
      <c r="J104" s="12">
        <v>2643</v>
      </c>
      <c r="K104" s="12"/>
      <c r="L104" s="12">
        <v>98</v>
      </c>
      <c r="P104" s="12"/>
      <c r="Q104" s="6"/>
      <c r="R104" s="12"/>
    </row>
    <row r="105" spans="1:18" ht="22.15" customHeight="1">
      <c r="A105" s="4" t="s">
        <v>190</v>
      </c>
      <c r="B105" s="5"/>
      <c r="C105" s="13"/>
      <c r="D105" s="13"/>
      <c r="E105" s="13"/>
      <c r="F105" s="12">
        <v>737</v>
      </c>
      <c r="G105" s="12"/>
      <c r="H105" s="12">
        <v>3814</v>
      </c>
      <c r="I105" s="12"/>
      <c r="J105" s="12">
        <v>737</v>
      </c>
      <c r="K105" s="12"/>
      <c r="L105" s="12">
        <v>3814</v>
      </c>
      <c r="P105" s="12"/>
      <c r="Q105" s="6"/>
      <c r="R105" s="12"/>
    </row>
    <row r="106" spans="1:18" ht="22.15" customHeight="1">
      <c r="A106" s="4" t="s">
        <v>186</v>
      </c>
      <c r="B106" s="5"/>
      <c r="C106" s="13"/>
      <c r="D106" s="13"/>
      <c r="E106" s="13"/>
      <c r="F106" s="12">
        <v>0</v>
      </c>
      <c r="G106" s="12"/>
      <c r="H106" s="12">
        <v>1068</v>
      </c>
      <c r="I106" s="12"/>
      <c r="J106" s="12">
        <v>0</v>
      </c>
      <c r="K106" s="12"/>
      <c r="L106" s="12">
        <v>0</v>
      </c>
      <c r="P106" s="12"/>
      <c r="Q106" s="6"/>
      <c r="R106" s="12"/>
    </row>
    <row r="107" spans="1:18" ht="22.15" customHeight="1">
      <c r="A107" s="4" t="s">
        <v>130</v>
      </c>
      <c r="B107" s="5"/>
      <c r="C107" s="13"/>
      <c r="D107" s="13"/>
      <c r="E107" s="13"/>
      <c r="G107" s="12"/>
      <c r="I107" s="12"/>
      <c r="K107" s="12"/>
      <c r="P107" s="12"/>
      <c r="Q107" s="6"/>
      <c r="R107" s="12"/>
    </row>
    <row r="108" spans="1:18" ht="22.15" customHeight="1">
      <c r="A108" s="4" t="s">
        <v>136</v>
      </c>
      <c r="B108" s="5"/>
      <c r="C108" s="13"/>
      <c r="D108" s="13"/>
      <c r="E108" s="13"/>
      <c r="F108" s="12">
        <v>0</v>
      </c>
      <c r="G108" s="12"/>
      <c r="H108" s="12">
        <v>123000</v>
      </c>
      <c r="I108" s="12"/>
      <c r="J108" s="12">
        <v>0</v>
      </c>
      <c r="K108" s="12"/>
      <c r="L108" s="12">
        <v>123000</v>
      </c>
      <c r="P108" s="12"/>
      <c r="Q108" s="6"/>
      <c r="R108" s="12"/>
    </row>
    <row r="109" spans="1:18" ht="22.15" customHeight="1">
      <c r="B109" s="5"/>
      <c r="C109" s="13"/>
      <c r="D109" s="13"/>
      <c r="E109" s="13"/>
      <c r="G109" s="12"/>
      <c r="I109" s="12"/>
      <c r="K109" s="12"/>
    </row>
    <row r="110" spans="1:18" ht="22.15" customHeight="1">
      <c r="A110" s="4" t="s">
        <v>4</v>
      </c>
      <c r="B110" s="5"/>
      <c r="G110" s="12"/>
      <c r="I110" s="12"/>
      <c r="K110" s="12"/>
    </row>
    <row r="111" spans="1:18" ht="22.15" customHeight="1">
      <c r="G111" s="12"/>
      <c r="I111" s="12"/>
      <c r="K111" s="12"/>
    </row>
  </sheetData>
  <mergeCells count="6">
    <mergeCell ref="F81:H81"/>
    <mergeCell ref="J81:L81"/>
    <mergeCell ref="F6:H6"/>
    <mergeCell ref="J6:L6"/>
    <mergeCell ref="F40:H40"/>
    <mergeCell ref="J40:L40"/>
  </mergeCells>
  <printOptions horizontalCentered="1" gridLinesSet="0"/>
  <pageMargins left="0.78740157480314998" right="0.196850393700787" top="0.78740157480314998" bottom="0" header="0.196850393700787" footer="0.196850393700787"/>
  <pageSetup paperSize="9" scale="85" fitToHeight="0" orientation="portrait" blackAndWhite="1" cellComments="asDisplayed" r:id="rId1"/>
  <rowBreaks count="2" manualBreakCount="2">
    <brk id="34" max="16383" man="1"/>
    <brk id="7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5206FE0DE4A54AA91238508EDF8793" ma:contentTypeVersion="14" ma:contentTypeDescription="Create a new document." ma:contentTypeScope="" ma:versionID="17fc0dd98cae52e8765fc7a94bb065cf">
  <xsd:schema xmlns:xsd="http://www.w3.org/2001/XMLSchema" xmlns:xs="http://www.w3.org/2001/XMLSchema" xmlns:p="http://schemas.microsoft.com/office/2006/metadata/properties" xmlns:ns2="7533a969-8a44-4f76-92a8-c62ea73cf1ce" xmlns:ns3="50c908b1-f277-4340-90a9-4611d0b0f078" targetNamespace="http://schemas.microsoft.com/office/2006/metadata/properties" ma:root="true" ma:fieldsID="bc00a0fd16536c2c70bc83d58adea801" ns2:_="" ns3:_="">
    <xsd:import namespace="7533a969-8a44-4f76-92a8-c62ea73cf1ce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33a969-8a44-4f76-92a8-c62ea73cf1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390c6f6-3d95-4a46-bcf4-561a16748928}" ma:internalName="TaxCatchAll" ma:showField="CatchAllData" ma:web="563d9853-f959-4f99-92fe-f7e4e4711a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33a969-8a44-4f76-92a8-c62ea73cf1ce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976F0D3A-BF68-4D9D-BD40-0494F104AC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82E8F3-C30A-4255-9F16-DBD6153FF9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33a969-8a44-4f76-92a8-c62ea73cf1ce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2A146F-B3FE-4BEA-B0ED-D69B57B88642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infopath/2007/PartnerControls"/>
    <ds:schemaRef ds:uri="50c908b1-f277-4340-90a9-4611d0b0f078"/>
    <ds:schemaRef ds:uri="7533a969-8a44-4f76-92a8-c62ea73cf1c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Consolidated</vt:lpstr>
      <vt:lpstr>Separated</vt:lpstr>
      <vt:lpstr>CF</vt:lpstr>
      <vt:lpstr>BS!Print_Area</vt:lpstr>
      <vt:lpstr>CF!Print_Area</vt:lpstr>
      <vt:lpstr>Consolidated!Print_Area</vt:lpstr>
      <vt:lpstr>PL!Print_Area</vt:lpstr>
      <vt:lpstr>Separated!Print_Area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Boonruay Napao</dc:creator>
  <cp:lastModifiedBy>Wantana Sangyangam</cp:lastModifiedBy>
  <cp:lastPrinted>2025-11-03T08:27:12Z</cp:lastPrinted>
  <dcterms:created xsi:type="dcterms:W3CDTF">1999-07-15T07:35:28Z</dcterms:created>
  <dcterms:modified xsi:type="dcterms:W3CDTF">2025-11-12T09:21:55Z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0x010100635206FE0DE4A54AA91238508EDF8793</vt:lpwstr>
  </property>
  <property fmtid="{D5CDD505-2E9C-101B-9397-08002B2CF9AE}" pid="3" name="MediaServiceImageTags">
    <vt:lpwstr/>
  </property>
</Properties>
</file>