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Digital\2025\Q3'2025\SDC\"/>
    </mc:Choice>
  </mc:AlternateContent>
  <xr:revisionPtr revIDLastSave="0" documentId="8_{F7DFCBF8-E3AA-4EA3-8E76-7656728DAAA4}" xr6:coauthVersionLast="47" xr6:coauthVersionMax="47" xr10:uidLastSave="{00000000-0000-0000-0000-000000000000}"/>
  <bookViews>
    <workbookView xWindow="-120" yWindow="-120" windowWidth="29040" windowHeight="15720" xr2:uid="{E435B6A7-B7DA-4334-9E3A-DB817E8D8C5D}"/>
  </bookViews>
  <sheets>
    <sheet name="BS" sheetId="1" r:id="rId1"/>
    <sheet name="PL" sheetId="8" r:id="rId2"/>
    <sheet name="Consolidated" sheetId="7" r:id="rId3"/>
    <sheet name="Separated" sheetId="6" r:id="rId4"/>
    <sheet name="CF" sheetId="9" r:id="rId5"/>
    <sheet name="000" sheetId="2" state="veryHidden" r:id="rId6"/>
  </sheets>
  <definedNames>
    <definedName name="_xlnm.Print_Area" localSheetId="4">CF!$A$1:$M$112</definedName>
    <definedName name="_xlnm.Print_Area" localSheetId="2">Consolidated!$A$1:$R$25</definedName>
    <definedName name="_xlnm.Print_Area" localSheetId="1">PL!$A$1:$M$123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7" l="1"/>
  <c r="J75" i="8" l="1"/>
  <c r="H75" i="8"/>
  <c r="F75" i="8"/>
  <c r="J22" i="8"/>
  <c r="H22" i="8"/>
  <c r="F22" i="8"/>
  <c r="J14" i="8"/>
  <c r="H14" i="8"/>
  <c r="F14" i="8"/>
  <c r="J18" i="1"/>
  <c r="H18" i="1"/>
  <c r="F18" i="1"/>
  <c r="F28" i="1"/>
  <c r="H28" i="1"/>
  <c r="J28" i="1"/>
  <c r="J23" i="8" l="1"/>
  <c r="J27" i="8" s="1"/>
  <c r="F23" i="8"/>
  <c r="F27" i="8" s="1"/>
  <c r="H23" i="8"/>
  <c r="H27" i="8" s="1"/>
  <c r="H29" i="8" s="1"/>
  <c r="L94" i="9"/>
  <c r="L73" i="9"/>
  <c r="H94" i="9"/>
  <c r="H73" i="9"/>
  <c r="O14" i="7"/>
  <c r="O15" i="7" s="1"/>
  <c r="O18" i="7" s="1"/>
  <c r="L83" i="8"/>
  <c r="L75" i="8"/>
  <c r="L84" i="8" s="1"/>
  <c r="L89" i="8" s="1"/>
  <c r="L91" i="8" s="1"/>
  <c r="L94" i="8" s="1"/>
  <c r="L99" i="8" s="1"/>
  <c r="L22" i="8"/>
  <c r="L14" i="8"/>
  <c r="H83" i="8"/>
  <c r="H84" i="8" s="1"/>
  <c r="H89" i="8" s="1"/>
  <c r="J94" i="9"/>
  <c r="F94" i="9"/>
  <c r="J73" i="9"/>
  <c r="F73" i="9"/>
  <c r="M15" i="6"/>
  <c r="G14" i="6"/>
  <c r="G16" i="6" s="1"/>
  <c r="E14" i="6"/>
  <c r="E16" i="6" s="1"/>
  <c r="C14" i="6"/>
  <c r="C16" i="6" s="1"/>
  <c r="M12" i="6"/>
  <c r="M17" i="7"/>
  <c r="Q17" i="7" s="1"/>
  <c r="Q16" i="7"/>
  <c r="I15" i="7"/>
  <c r="I18" i="7" s="1"/>
  <c r="G15" i="7"/>
  <c r="G18" i="7" s="1"/>
  <c r="E15" i="7"/>
  <c r="E18" i="7" s="1"/>
  <c r="C15" i="7"/>
  <c r="C18" i="7" s="1"/>
  <c r="M13" i="7"/>
  <c r="Q13" i="7" s="1"/>
  <c r="J83" i="8"/>
  <c r="J84" i="8" s="1"/>
  <c r="J89" i="8" s="1"/>
  <c r="J91" i="8" s="1"/>
  <c r="F83" i="8"/>
  <c r="F84" i="8" s="1"/>
  <c r="F89" i="8" s="1"/>
  <c r="L9" i="9" l="1"/>
  <c r="L32" i="9" s="1"/>
  <c r="L52" i="9" s="1"/>
  <c r="L59" i="9" s="1"/>
  <c r="L23" i="8"/>
  <c r="L27" i="8" s="1"/>
  <c r="L29" i="8" s="1"/>
  <c r="L111" i="8"/>
  <c r="H91" i="8"/>
  <c r="H96" i="8" s="1"/>
  <c r="H94" i="8" s="1"/>
  <c r="H99" i="8" s="1"/>
  <c r="H9" i="9"/>
  <c r="H32" i="9" s="1"/>
  <c r="H52" i="9" s="1"/>
  <c r="H59" i="9" s="1"/>
  <c r="H95" i="9" s="1"/>
  <c r="H97" i="9" s="1"/>
  <c r="F91" i="8"/>
  <c r="F96" i="8" s="1"/>
  <c r="F94" i="8" s="1"/>
  <c r="F99" i="8" s="1"/>
  <c r="F9" i="9"/>
  <c r="F32" i="9" s="1"/>
  <c r="F52" i="9" s="1"/>
  <c r="F59" i="9" s="1"/>
  <c r="F95" i="9" s="1"/>
  <c r="F97" i="9" s="1"/>
  <c r="J9" i="9"/>
  <c r="J32" i="9" s="1"/>
  <c r="J52" i="9" s="1"/>
  <c r="J59" i="9" s="1"/>
  <c r="J95" i="9" s="1"/>
  <c r="J97" i="9" s="1"/>
  <c r="L95" i="9"/>
  <c r="L97" i="9" s="1"/>
  <c r="J29" i="8"/>
  <c r="J49" i="8" s="1"/>
  <c r="J54" i="8" s="1"/>
  <c r="J57" i="8" s="1"/>
  <c r="F29" i="8"/>
  <c r="F49" i="8" s="1"/>
  <c r="F54" i="8" s="1"/>
  <c r="F59" i="8" s="1"/>
  <c r="F57" i="8" s="1"/>
  <c r="H49" i="8"/>
  <c r="H54" i="8" s="1"/>
  <c r="H59" i="8" s="1"/>
  <c r="H57" i="8" s="1"/>
  <c r="H34" i="8"/>
  <c r="H32" i="8" s="1"/>
  <c r="H37" i="8" s="1"/>
  <c r="J94" i="8"/>
  <c r="J99" i="8" s="1"/>
  <c r="J111" i="8"/>
  <c r="F60" i="1"/>
  <c r="H60" i="1"/>
  <c r="J60" i="1"/>
  <c r="F53" i="1"/>
  <c r="H53" i="1"/>
  <c r="J53" i="1"/>
  <c r="H84" i="1"/>
  <c r="L84" i="1"/>
  <c r="H85" i="1"/>
  <c r="L85" i="1"/>
  <c r="H87" i="1"/>
  <c r="L87" i="1"/>
  <c r="H89" i="1"/>
  <c r="L89" i="1"/>
  <c r="H90" i="1"/>
  <c r="L90" i="1"/>
  <c r="L53" i="1"/>
  <c r="M20" i="7"/>
  <c r="Q20" i="7"/>
  <c r="H92" i="1"/>
  <c r="M18" i="6"/>
  <c r="O22" i="7"/>
  <c r="O23" i="7" s="1"/>
  <c r="F92" i="1" s="1"/>
  <c r="L60" i="1"/>
  <c r="L28" i="1"/>
  <c r="L18" i="1"/>
  <c r="G20" i="6"/>
  <c r="G21" i="6"/>
  <c r="J87" i="1" s="1"/>
  <c r="G22" i="7"/>
  <c r="G23" i="7"/>
  <c r="F87" i="1"/>
  <c r="E20" i="6"/>
  <c r="E21" i="6" s="1"/>
  <c r="J85" i="1" s="1"/>
  <c r="C20" i="6"/>
  <c r="C21" i="6" s="1"/>
  <c r="J84" i="1" s="1"/>
  <c r="I22" i="7"/>
  <c r="I23" i="7" s="1"/>
  <c r="F89" i="1" s="1"/>
  <c r="E22" i="7"/>
  <c r="E23" i="7"/>
  <c r="F85" i="1"/>
  <c r="C22" i="7"/>
  <c r="C23" i="7" s="1"/>
  <c r="F84" i="1" s="1"/>
  <c r="F34" i="8" l="1"/>
  <c r="F32" i="8" s="1"/>
  <c r="F37" i="8" s="1"/>
  <c r="H111" i="8"/>
  <c r="H116" i="8" s="1"/>
  <c r="H121" i="8" s="1"/>
  <c r="H119" i="8" s="1"/>
  <c r="K14" i="7" s="1"/>
  <c r="K15" i="7" s="1"/>
  <c r="K18" i="7" s="1"/>
  <c r="L116" i="8"/>
  <c r="L119" i="8" s="1"/>
  <c r="I14" i="6" s="1"/>
  <c r="I16" i="6" s="1"/>
  <c r="K13" i="6"/>
  <c r="J116" i="8"/>
  <c r="J119" i="8" s="1"/>
  <c r="K19" i="6"/>
  <c r="F111" i="8"/>
  <c r="F116" i="8" s="1"/>
  <c r="F121" i="8" s="1"/>
  <c r="F119" i="8" s="1"/>
  <c r="K21" i="7" s="1"/>
  <c r="M14" i="7"/>
  <c r="M15" i="7" s="1"/>
  <c r="M18" i="7" s="1"/>
  <c r="L32" i="8"/>
  <c r="L37" i="8" s="1"/>
  <c r="L49" i="8"/>
  <c r="L54" i="8" s="1"/>
  <c r="L57" i="8" s="1"/>
  <c r="I20" i="6"/>
  <c r="I21" i="6" s="1"/>
  <c r="J89" i="1" s="1"/>
  <c r="H61" i="1"/>
  <c r="L29" i="1"/>
  <c r="J32" i="8"/>
  <c r="J37" i="8" s="1"/>
  <c r="H91" i="1"/>
  <c r="L91" i="1"/>
  <c r="L93" i="1" s="1"/>
  <c r="L94" i="1" s="1"/>
  <c r="L95" i="1" s="1"/>
  <c r="F61" i="1"/>
  <c r="H93" i="1"/>
  <c r="F29" i="1"/>
  <c r="H29" i="1"/>
  <c r="L61" i="1"/>
  <c r="J29" i="1"/>
  <c r="J61" i="1"/>
  <c r="Q14" i="7" l="1"/>
  <c r="Q15" i="7" s="1"/>
  <c r="Q18" i="7" s="1"/>
  <c r="M13" i="6"/>
  <c r="M14" i="6" s="1"/>
  <c r="M16" i="6" s="1"/>
  <c r="K14" i="6"/>
  <c r="K16" i="6" s="1"/>
  <c r="H94" i="1"/>
  <c r="H95" i="1" s="1"/>
  <c r="M21" i="7" l="1"/>
  <c r="K22" i="7"/>
  <c r="K23" i="7" s="1"/>
  <c r="F90" i="1" s="1"/>
  <c r="F91" i="1" s="1"/>
  <c r="F93" i="1" s="1"/>
  <c r="F94" i="1" s="1"/>
  <c r="F95" i="1" s="1"/>
  <c r="K20" i="6"/>
  <c r="K21" i="6" s="1"/>
  <c r="J90" i="1" s="1"/>
  <c r="J91" i="1" s="1"/>
  <c r="J93" i="1" s="1"/>
  <c r="J94" i="1" s="1"/>
  <c r="J95" i="1" s="1"/>
  <c r="M19" i="6"/>
  <c r="M20" i="6" s="1"/>
  <c r="M21" i="6" s="1"/>
  <c r="M22" i="7" l="1"/>
  <c r="M23" i="7" s="1"/>
  <c r="Q21" i="7"/>
  <c r="Q22" i="7" s="1"/>
  <c r="Q23" i="7" s="1"/>
</calcChain>
</file>

<file path=xl/sharedStrings.xml><?xml version="1.0" encoding="utf-8"?>
<sst xmlns="http://schemas.openxmlformats.org/spreadsheetml/2006/main" count="417" uniqueCount="239">
  <si>
    <t>Note</t>
  </si>
  <si>
    <t>The accompanying notes are an integral part of the financial statements.</t>
  </si>
  <si>
    <t>Total</t>
  </si>
  <si>
    <t>Retained earnings</t>
  </si>
  <si>
    <t xml:space="preserve"> share capital</t>
  </si>
  <si>
    <t>Unappropriated</t>
  </si>
  <si>
    <t>Appropriated -</t>
  </si>
  <si>
    <t>Cash flows from operating activities</t>
  </si>
  <si>
    <t>Cash flows from investing activities</t>
  </si>
  <si>
    <t>Cash flows from financing activities</t>
  </si>
  <si>
    <t>Consolidated financial statements</t>
  </si>
  <si>
    <t>Separate financial statements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</si>
  <si>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</si>
  <si>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</si>
  <si>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</si>
  <si>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</si>
  <si>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</si>
  <si>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</si>
  <si>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</si>
  <si>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</si>
  <si>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</si>
  <si>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</si>
  <si>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</si>
  <si>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Assets</t>
  </si>
  <si>
    <t>Cash and cash equivalents</t>
  </si>
  <si>
    <t>Restricted bank deposits</t>
  </si>
  <si>
    <t>Investments in subsidiaries</t>
  </si>
  <si>
    <t>Other current liabilities</t>
  </si>
  <si>
    <t>Share capital</t>
  </si>
  <si>
    <t>Share premium</t>
  </si>
  <si>
    <t xml:space="preserve">   Appropriated - statutory reserve</t>
  </si>
  <si>
    <t>Liabilities and shareholders' equity</t>
  </si>
  <si>
    <t xml:space="preserve">   Inventories</t>
  </si>
  <si>
    <t xml:space="preserve">   Other current assets</t>
  </si>
  <si>
    <t>Proceeds from short-term loans from banks</t>
  </si>
  <si>
    <t>Other income</t>
  </si>
  <si>
    <t>Revenues</t>
  </si>
  <si>
    <t>Total revenues</t>
  </si>
  <si>
    <t>Expenses</t>
  </si>
  <si>
    <t>Total expenses</t>
  </si>
  <si>
    <t>Cash flows from operating activities (continued)</t>
  </si>
  <si>
    <t xml:space="preserve">   Cash paid for interest expenses</t>
  </si>
  <si>
    <t xml:space="preserve">Cash paid for acquisition of equipment </t>
  </si>
  <si>
    <t>Proceeds from disposal of equipment</t>
  </si>
  <si>
    <t xml:space="preserve">   Cash paid for corporate income tax</t>
  </si>
  <si>
    <t xml:space="preserve">   in operating assets and liabilities</t>
  </si>
  <si>
    <t>Administrative expenses</t>
  </si>
  <si>
    <t>Other expenses</t>
  </si>
  <si>
    <t>Total equity</t>
  </si>
  <si>
    <t>(Unit: Thousand Baht)</t>
  </si>
  <si>
    <t>(Unaudited</t>
  </si>
  <si>
    <t>(Audited)</t>
  </si>
  <si>
    <t>but reviewed)</t>
  </si>
  <si>
    <t>(Unaudited but reviewed)</t>
  </si>
  <si>
    <t xml:space="preserve">Sales </t>
  </si>
  <si>
    <t>Service income</t>
  </si>
  <si>
    <t xml:space="preserve">Cost of sales </t>
  </si>
  <si>
    <t>Cost of services</t>
  </si>
  <si>
    <t>Liabilities and shareholders' equity (continued)</t>
  </si>
  <si>
    <t xml:space="preserve">   Registered</t>
  </si>
  <si>
    <t xml:space="preserve">   Amortisation of intangible assets</t>
  </si>
  <si>
    <t>Equity holders of the Company</t>
  </si>
  <si>
    <t>Non-controlling interests of the subsidiaries</t>
  </si>
  <si>
    <t>attributable to</t>
  </si>
  <si>
    <t xml:space="preserve"> interests of</t>
  </si>
  <si>
    <t>share capital</t>
  </si>
  <si>
    <t>the Company</t>
  </si>
  <si>
    <t>the subsidiaries</t>
  </si>
  <si>
    <t>31 December</t>
  </si>
  <si>
    <t>Finance cost</t>
  </si>
  <si>
    <t>statutory reserve</t>
  </si>
  <si>
    <t>Equity attributable to owners of the Company</t>
  </si>
  <si>
    <t>owners of</t>
  </si>
  <si>
    <t>Short-term loans</t>
  </si>
  <si>
    <t>Inventories</t>
  </si>
  <si>
    <t xml:space="preserve">Other current assets </t>
  </si>
  <si>
    <t>Equipment</t>
  </si>
  <si>
    <t>Intangible assets</t>
  </si>
  <si>
    <t>Income statement</t>
  </si>
  <si>
    <t>Statement of changes in shareholders' equity</t>
  </si>
  <si>
    <t>Statement of changes in shareholders' equity (continued)</t>
  </si>
  <si>
    <t>Statement of financial position</t>
  </si>
  <si>
    <t>Statement of financial position (continued)</t>
  </si>
  <si>
    <t xml:space="preserve">Deferred tax assets </t>
  </si>
  <si>
    <t xml:space="preserve">Directors </t>
  </si>
  <si>
    <t xml:space="preserve">   net cash provided by (paid from) operating activities: </t>
  </si>
  <si>
    <t>Total liabilities and shareholders' equity</t>
  </si>
  <si>
    <t xml:space="preserve">Loss for the period </t>
  </si>
  <si>
    <t xml:space="preserve">Total comprehensive loss for the period </t>
  </si>
  <si>
    <t>Share of loss from investments in subsidiaries</t>
  </si>
  <si>
    <t xml:space="preserve">   in subsidiary</t>
  </si>
  <si>
    <t>Samart Digital Public Company Limited and its subsidiaries</t>
  </si>
  <si>
    <t xml:space="preserve">   Unappropriated (deficit)</t>
  </si>
  <si>
    <t>in percentage</t>
  </si>
  <si>
    <t>of shareholding</t>
  </si>
  <si>
    <t>in subsidiary</t>
  </si>
  <si>
    <t>Repayment of short-term loans from banks</t>
  </si>
  <si>
    <t>Supplemental disclosures of cash flows information</t>
  </si>
  <si>
    <t>Non-cash items for investing activities</t>
  </si>
  <si>
    <t>(deficit)</t>
  </si>
  <si>
    <t>Selling and distribution expenses</t>
  </si>
  <si>
    <t xml:space="preserve"> Operating liabilities increase (decrease)</t>
  </si>
  <si>
    <t>on changes</t>
  </si>
  <si>
    <t>Unearned revenue</t>
  </si>
  <si>
    <t>Right-of-use assets</t>
  </si>
  <si>
    <t>Other non-current financial assets</t>
  </si>
  <si>
    <t xml:space="preserve">   Other non-current financial assets</t>
  </si>
  <si>
    <t>Other non-current assets</t>
  </si>
  <si>
    <t xml:space="preserve">Deficit on changes in percentage of shareholding </t>
  </si>
  <si>
    <t>Current portion of lease liabilities</t>
  </si>
  <si>
    <t>Finance income</t>
  </si>
  <si>
    <t xml:space="preserve">Short-term borrowings  </t>
  </si>
  <si>
    <t>Lease liabilities, net of current portion</t>
  </si>
  <si>
    <t>Deficit</t>
  </si>
  <si>
    <t>Non-controlling</t>
  </si>
  <si>
    <t>Operating assets (increase) decrease</t>
  </si>
  <si>
    <t>Repayment of long-term loans from financial institutions</t>
  </si>
  <si>
    <t xml:space="preserve">   Share of loss from investments in subsidiaries</t>
  </si>
  <si>
    <t>shareholders' equity</t>
  </si>
  <si>
    <t>Issued and paid-up</t>
  </si>
  <si>
    <t xml:space="preserve">   Cash paid for employee benefit</t>
  </si>
  <si>
    <t>Proceed from issuance of convertible debentures</t>
  </si>
  <si>
    <t xml:space="preserve">   Amortisation of deferred interests under lease agreements</t>
  </si>
  <si>
    <t xml:space="preserve">   Accounts payable for purchases of equipment</t>
  </si>
  <si>
    <t xml:space="preserve">   Debentures converted to ordinary shares</t>
  </si>
  <si>
    <t xml:space="preserve">   Finance income</t>
  </si>
  <si>
    <t xml:space="preserve">   Finance cost</t>
  </si>
  <si>
    <t xml:space="preserve">   Other current liabilities and unearned revenue</t>
  </si>
  <si>
    <t>Revenue from contract work</t>
  </si>
  <si>
    <t>Cost of contract work</t>
  </si>
  <si>
    <t>Increase in restricted bank deposits</t>
  </si>
  <si>
    <t xml:space="preserve">   Accounts payable for purchases of intangible assets</t>
  </si>
  <si>
    <t xml:space="preserve">   Depreciation on equipment</t>
  </si>
  <si>
    <t xml:space="preserve">   Depreciation on right-of-use assets</t>
  </si>
  <si>
    <t xml:space="preserve">   Reversal of reduction cost of inventory to net realisable value</t>
  </si>
  <si>
    <t>Non-cash item for financing activities</t>
  </si>
  <si>
    <t xml:space="preserve">   Cash received from withholding tax refundable</t>
  </si>
  <si>
    <t>Repayment of interest expense of lease liabilities</t>
  </si>
  <si>
    <t>Statement of comprehensive income</t>
  </si>
  <si>
    <t>Other comprehensive income:</t>
  </si>
  <si>
    <t>Other comprehensive income for the period</t>
  </si>
  <si>
    <t xml:space="preserve">   Transfer equipment to expenses</t>
  </si>
  <si>
    <t>2024</t>
  </si>
  <si>
    <t>Balance as at 1 January 2024</t>
  </si>
  <si>
    <t xml:space="preserve">Equity attributable to owners of the Company </t>
  </si>
  <si>
    <t xml:space="preserve">Total shareholders' equity </t>
  </si>
  <si>
    <t>Profit from operating activities before changes</t>
  </si>
  <si>
    <t>Bank overedrafts and short-term loans from</t>
  </si>
  <si>
    <t xml:space="preserve">   financial institutions</t>
  </si>
  <si>
    <t>Statement of cash flows (continued)</t>
  </si>
  <si>
    <t>Statement of cash flows</t>
  </si>
  <si>
    <t>Repayment of principal portion of lease liabilities</t>
  </si>
  <si>
    <t>Cash and cash equivalents at beginning of period</t>
  </si>
  <si>
    <t xml:space="preserve">Cash and cash equivalents at end of period </t>
  </si>
  <si>
    <t xml:space="preserve">      - trade accounts receivable</t>
  </si>
  <si>
    <t xml:space="preserve">   Transfer equipment to inventories</t>
  </si>
  <si>
    <t xml:space="preserve">Decrease in bank overdrafts </t>
  </si>
  <si>
    <t>2025</t>
  </si>
  <si>
    <t>Balance as at 1 January 2025</t>
  </si>
  <si>
    <t>-</t>
  </si>
  <si>
    <t xml:space="preserve">Trade and other current receivables </t>
  </si>
  <si>
    <t>Non-current provision for employee benefits</t>
  </si>
  <si>
    <t xml:space="preserve">      34,516,369,130 ordinary shares of Baht 0.1 each</t>
  </si>
  <si>
    <t>Profit (loss) attributable to:</t>
  </si>
  <si>
    <t>Total comprehensive income (loss) attributable to:</t>
  </si>
  <si>
    <t xml:space="preserve">Profit for the period </t>
  </si>
  <si>
    <t xml:space="preserve">Total comprehensive income for the period </t>
  </si>
  <si>
    <t>Non-current provision</t>
  </si>
  <si>
    <t xml:space="preserve">   Issued and fully paid up</t>
  </si>
  <si>
    <t>(Unit: Thousand Baht, except earnings per share expressed in Baht)</t>
  </si>
  <si>
    <t xml:space="preserve">   Write-off withholding tax deducted at sources</t>
  </si>
  <si>
    <t xml:space="preserve">   Loss from dissolution of a subsidiary</t>
  </si>
  <si>
    <t xml:space="preserve">   Decrease in allowance for impairment of other non-current assets</t>
  </si>
  <si>
    <t xml:space="preserve">   Cash received from other current financial assets</t>
  </si>
  <si>
    <t>Net cash flows from dissolution of a subsidiary</t>
  </si>
  <si>
    <t xml:space="preserve">   Transfer other non-current assets to intangibles assets</t>
  </si>
  <si>
    <t>Cash paid for addition investment in a subsidiary</t>
  </si>
  <si>
    <t>Trade and other current payables</t>
  </si>
  <si>
    <t xml:space="preserve">         (31 December 2024: 38,209,077,102 ordinary shares</t>
  </si>
  <si>
    <t xml:space="preserve">         of Baht 0.1 each)</t>
  </si>
  <si>
    <t xml:space="preserve">   Transfer inventories to equipment</t>
  </si>
  <si>
    <t xml:space="preserve">Income tax income </t>
  </si>
  <si>
    <t xml:space="preserve">   under equity method</t>
  </si>
  <si>
    <t>Liabilities for investments in subsidiaries</t>
  </si>
  <si>
    <t>Net cash flows from (used in) investing activities</t>
  </si>
  <si>
    <t>Current portion of long-term loans from</t>
  </si>
  <si>
    <t xml:space="preserve">   financial institutions </t>
  </si>
  <si>
    <t>As at 30 September 2025</t>
  </si>
  <si>
    <t>30 September</t>
  </si>
  <si>
    <t xml:space="preserve">Gain on exchange </t>
  </si>
  <si>
    <t>Basic earnings per share</t>
  </si>
  <si>
    <t xml:space="preserve">   Weighted average number of ordinary shares (Thousand shares)</t>
  </si>
  <si>
    <t>Decreased from the dissolution of the subsidiary</t>
  </si>
  <si>
    <t>Balance as at 30 September 2024</t>
  </si>
  <si>
    <t xml:space="preserve">   (Gain) loss on disposal of equipment </t>
  </si>
  <si>
    <t xml:space="preserve">   Write-off equipment</t>
  </si>
  <si>
    <t>Cash received for interest income</t>
  </si>
  <si>
    <t xml:space="preserve">Cash paid for acquisition of intangible assets </t>
  </si>
  <si>
    <t>For the three-month period ended 30 September 2025</t>
  </si>
  <si>
    <t>For the nine-month period ended 30 September 2025</t>
  </si>
  <si>
    <t>Balance as at 30 September 2025</t>
  </si>
  <si>
    <t xml:space="preserve">   Loss from non-current provision</t>
  </si>
  <si>
    <t xml:space="preserve">   Accounts receivable from disposals of equipment</t>
  </si>
  <si>
    <t>Profit before income tax income</t>
  </si>
  <si>
    <t>Profit for the period</t>
  </si>
  <si>
    <t xml:space="preserve">   Profit attributable to equity holders of the Company</t>
  </si>
  <si>
    <t>Total comprehensive income for the period</t>
  </si>
  <si>
    <t xml:space="preserve">Operating profit </t>
  </si>
  <si>
    <t xml:space="preserve">Debentures converted to ordinary shares </t>
  </si>
  <si>
    <t>Profit (loss) before tax</t>
  </si>
  <si>
    <t>Adjustments to reconcile profit (loss) before tax to</t>
  </si>
  <si>
    <t xml:space="preserve">   Decrease in allowance for impairment of equipment</t>
  </si>
  <si>
    <t>Income tax income</t>
  </si>
  <si>
    <t xml:space="preserve">   Increase in allowance for expected credit losses</t>
  </si>
  <si>
    <t>Net cash flows from operating activities</t>
  </si>
  <si>
    <t>Net cash flows used in financing activities</t>
  </si>
  <si>
    <t xml:space="preserve">Net increase (decrease) in cash and cash equivalents </t>
  </si>
  <si>
    <t>Operating profit</t>
  </si>
  <si>
    <t>Profit attributable to:</t>
  </si>
  <si>
    <t>Total comprehensive income attributable to:</t>
  </si>
  <si>
    <t>Profit (loss) before income tax income</t>
  </si>
  <si>
    <t>Profit (loss) for the period</t>
  </si>
  <si>
    <t>Basic earnings (loss) per share</t>
  </si>
  <si>
    <t xml:space="preserve">   Profit (loss) attributable to equity holders of the Company</t>
  </si>
  <si>
    <t>Total comprehensive income (loss) for the period</t>
  </si>
  <si>
    <t xml:space="preserve">   Trade and other current receivables</t>
  </si>
  <si>
    <t xml:space="preserve">   Trade and other current payables</t>
  </si>
  <si>
    <t xml:space="preserve">   Increase in right-of-use assets from lease liabilities</t>
  </si>
  <si>
    <t>Impairment loss on financial assets</t>
  </si>
  <si>
    <t xml:space="preserve">   Provision for employee benefits</t>
  </si>
  <si>
    <t xml:space="preserve">   Cash received from value added tax refundable</t>
  </si>
  <si>
    <t>Cash received from short-term loan to related party</t>
  </si>
  <si>
    <t>Cash paid to provide short-term loans to related party</t>
  </si>
  <si>
    <t>Cash paid to provide short-term loans to employee</t>
  </si>
  <si>
    <t>Cash received from short-term loans to employee</t>
  </si>
  <si>
    <t>Proceeds from short-term loans from related party</t>
  </si>
  <si>
    <t>Repayment of short-term loans from related party</t>
  </si>
  <si>
    <t>Short-term loans to employee</t>
  </si>
  <si>
    <t>Cash received from long-term loans to 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</si>
</sst>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0.0%"/>
    <numFmt numFmtId="166" formatCode="dd\-mmm\-yy_)"/>
    <numFmt numFmtId="167" formatCode="0.00_)"/>
    <numFmt numFmtId="168" formatCode="#,##0.00\ &quot;F&quot;;\-#,##0.00\ &quot;F&quot;"/>
    <numFmt numFmtId="169" formatCode="_(* #,##0_);_(* \(#,##0\);_(* &quot;-&quot;??_);_(@_)"/>
    <numFmt numFmtId="170" formatCode="0.0_);\(0.0\)"/>
    <numFmt numFmtId="171" formatCode="_(* #,##0.000_);_(* \(#,##0.000\);_(* &quot;-&quot;??_);_(@_)"/>
    <numFmt numFmtId="172" formatCode="_(* #,##0.0000_);_(* \(#,##0.0000\);_(* &quot;-&quot;???_);_(@_)"/>
  </numFmts>
  <fonts count="1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13">
    <xf numFmtId="0" fontId="0" fillId="0" borderId="0"/>
    <xf numFmtId="168" fontId="2" fillId="0" borderId="0"/>
    <xf numFmtId="166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7" fontId="5" fillId="0" borderId="0"/>
    <xf numFmtId="0" fontId="1" fillId="0" borderId="0"/>
    <xf numFmtId="0" fontId="1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90">
    <xf numFmtId="0" fontId="0" fillId="0" borderId="0" xfId="0"/>
    <xf numFmtId="38" fontId="8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centerContinuous"/>
    </xf>
    <xf numFmtId="38" fontId="8" fillId="0" borderId="0" xfId="0" applyNumberFormat="1" applyFont="1" applyAlignment="1">
      <alignment horizontal="centerContinuous"/>
    </xf>
    <xf numFmtId="37" fontId="8" fillId="0" borderId="0" xfId="0" applyNumberFormat="1" applyFont="1" applyAlignment="1">
      <alignment horizontal="centerContinuous"/>
    </xf>
    <xf numFmtId="37" fontId="8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center"/>
    </xf>
    <xf numFmtId="38" fontId="7" fillId="0" borderId="3" xfId="0" applyNumberFormat="1" applyFont="1" applyBorder="1" applyAlignment="1">
      <alignment horizontal="center"/>
    </xf>
    <xf numFmtId="37" fontId="7" fillId="0" borderId="3" xfId="0" applyNumberFormat="1" applyFont="1" applyBorder="1" applyAlignment="1">
      <alignment horizontal="center"/>
    </xf>
    <xf numFmtId="37" fontId="7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37" fontId="8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41" fontId="8" fillId="0" borderId="0" xfId="0" applyNumberFormat="1" applyFont="1" applyAlignment="1">
      <alignment horizontal="center"/>
    </xf>
    <xf numFmtId="41" fontId="8" fillId="0" borderId="3" xfId="0" applyNumberFormat="1" applyFont="1" applyBorder="1" applyAlignment="1">
      <alignment horizontal="right"/>
    </xf>
    <xf numFmtId="41" fontId="8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41" fontId="8" fillId="0" borderId="5" xfId="0" applyNumberFormat="1" applyFont="1" applyBorder="1" applyAlignment="1">
      <alignment horizontal="right"/>
    </xf>
    <xf numFmtId="0" fontId="7" fillId="0" borderId="0" xfId="10" applyFont="1" applyAlignment="1">
      <alignment horizontal="center"/>
    </xf>
    <xf numFmtId="169" fontId="8" fillId="0" borderId="0" xfId="0" applyNumberFormat="1" applyFont="1" applyAlignment="1">
      <alignment horizontal="center"/>
    </xf>
    <xf numFmtId="0" fontId="8" fillId="0" borderId="0" xfId="9" applyFont="1" applyAlignment="1">
      <alignment horizontal="center"/>
    </xf>
    <xf numFmtId="0" fontId="8" fillId="0" borderId="0" xfId="10" applyFont="1" applyAlignment="1">
      <alignment horizontal="center"/>
    </xf>
    <xf numFmtId="0" fontId="8" fillId="0" borderId="3" xfId="1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9" applyFont="1" applyBorder="1" applyAlignment="1">
      <alignment horizontal="center"/>
    </xf>
    <xf numFmtId="169" fontId="8" fillId="0" borderId="3" xfId="0" applyNumberFormat="1" applyFont="1" applyBorder="1" applyAlignment="1">
      <alignment horizontal="center"/>
    </xf>
    <xf numFmtId="41" fontId="8" fillId="0" borderId="0" xfId="10" applyNumberFormat="1" applyFont="1" applyAlignment="1">
      <alignment horizontal="right"/>
    </xf>
    <xf numFmtId="41" fontId="8" fillId="0" borderId="3" xfId="8" applyNumberFormat="1" applyFont="1" applyBorder="1" applyAlignment="1">
      <alignment horizontal="left"/>
    </xf>
    <xf numFmtId="41" fontId="8" fillId="0" borderId="6" xfId="10" applyNumberFormat="1" applyFont="1" applyBorder="1" applyAlignment="1">
      <alignment horizontal="right"/>
    </xf>
    <xf numFmtId="41" fontId="8" fillId="0" borderId="0" xfId="8" applyNumberFormat="1" applyFont="1" applyAlignment="1">
      <alignment horizontal="left"/>
    </xf>
    <xf numFmtId="37" fontId="8" fillId="0" borderId="0" xfId="10" applyNumberFormat="1" applyFont="1" applyAlignment="1">
      <alignment horizontal="center"/>
    </xf>
    <xf numFmtId="37" fontId="8" fillId="0" borderId="0" xfId="10" applyNumberFormat="1" applyFont="1" applyAlignment="1">
      <alignment horizontal="left"/>
    </xf>
    <xf numFmtId="0" fontId="7" fillId="0" borderId="0" xfId="9" applyFont="1" applyAlignment="1">
      <alignment horizontal="left"/>
    </xf>
    <xf numFmtId="38" fontId="8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0" fontId="9" fillId="0" borderId="0" xfId="10" applyFont="1" applyAlignment="1">
      <alignment horizontal="center"/>
    </xf>
    <xf numFmtId="0" fontId="9" fillId="0" borderId="0" xfId="0" applyFont="1" applyAlignment="1">
      <alignment horizontal="center"/>
    </xf>
    <xf numFmtId="39" fontId="9" fillId="0" borderId="0" xfId="0" applyNumberFormat="1" applyFont="1" applyAlignment="1">
      <alignment horizontal="center"/>
    </xf>
    <xf numFmtId="41" fontId="10" fillId="0" borderId="0" xfId="0" applyNumberFormat="1" applyFont="1" applyAlignment="1">
      <alignment horizontal="center"/>
    </xf>
    <xf numFmtId="41" fontId="8" fillId="0" borderId="0" xfId="0" applyNumberFormat="1" applyFont="1" applyAlignment="1">
      <alignment horizontal="centerContinuous"/>
    </xf>
    <xf numFmtId="41" fontId="8" fillId="0" borderId="0" xfId="0" quotePrefix="1" applyNumberFormat="1" applyFont="1" applyAlignment="1">
      <alignment horizontal="center"/>
    </xf>
    <xf numFmtId="37" fontId="11" fillId="0" borderId="0" xfId="0" applyNumberFormat="1" applyFont="1" applyAlignment="1">
      <alignment horizontal="center"/>
    </xf>
    <xf numFmtId="41" fontId="8" fillId="0" borderId="3" xfId="0" quotePrefix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41" fontId="9" fillId="0" borderId="0" xfId="0" applyNumberFormat="1" applyFont="1" applyAlignment="1">
      <alignment horizontal="right"/>
    </xf>
    <xf numFmtId="41" fontId="9" fillId="0" borderId="0" xfId="0" applyNumberFormat="1" applyFont="1" applyAlignment="1">
      <alignment horizontal="center"/>
    </xf>
    <xf numFmtId="169" fontId="8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center"/>
    </xf>
    <xf numFmtId="41" fontId="8" fillId="0" borderId="3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37" fontId="8" fillId="0" borderId="0" xfId="0" applyNumberFormat="1" applyFont="1"/>
    <xf numFmtId="38" fontId="8" fillId="0" borderId="0" xfId="0" applyNumberFormat="1" applyFont="1"/>
    <xf numFmtId="41" fontId="8" fillId="0" borderId="0" xfId="0" applyNumberFormat="1" applyFont="1"/>
    <xf numFmtId="41" fontId="8" fillId="0" borderId="3" xfId="0" applyNumberFormat="1" applyFont="1" applyBorder="1"/>
    <xf numFmtId="37" fontId="7" fillId="0" borderId="0" xfId="0" applyNumberFormat="1" applyFont="1"/>
    <xf numFmtId="37" fontId="9" fillId="0" borderId="0" xfId="0" applyNumberFormat="1" applyFont="1"/>
    <xf numFmtId="37" fontId="8" fillId="0" borderId="0" xfId="10" applyNumberFormat="1" applyFont="1"/>
    <xf numFmtId="37" fontId="8" fillId="0" borderId="0" xfId="9" applyNumberFormat="1" applyFont="1"/>
    <xf numFmtId="0" fontId="8" fillId="0" borderId="0" xfId="9" applyFont="1"/>
    <xf numFmtId="0" fontId="8" fillId="0" borderId="0" xfId="10" applyFont="1"/>
    <xf numFmtId="41" fontId="8" fillId="0" borderId="3" xfId="10" applyNumberFormat="1" applyFont="1" applyBorder="1"/>
    <xf numFmtId="41" fontId="8" fillId="0" borderId="0" xfId="10" applyNumberFormat="1" applyFont="1"/>
    <xf numFmtId="0" fontId="12" fillId="0" borderId="0" xfId="0" applyFont="1"/>
    <xf numFmtId="0" fontId="7" fillId="0" borderId="0" xfId="9" applyFont="1"/>
    <xf numFmtId="169" fontId="8" fillId="0" borderId="0" xfId="0" applyNumberFormat="1" applyFont="1"/>
    <xf numFmtId="169" fontId="8" fillId="0" borderId="0" xfId="8" applyNumberFormat="1" applyFont="1"/>
    <xf numFmtId="0" fontId="7" fillId="0" borderId="0" xfId="10" applyFont="1"/>
    <xf numFmtId="41" fontId="8" fillId="0" borderId="4" xfId="0" applyNumberFormat="1" applyFont="1" applyBorder="1"/>
    <xf numFmtId="41" fontId="8" fillId="0" borderId="6" xfId="0" applyNumberFormat="1" applyFont="1" applyBorder="1"/>
    <xf numFmtId="41" fontId="8" fillId="0" borderId="5" xfId="0" applyNumberFormat="1" applyFont="1" applyBorder="1"/>
    <xf numFmtId="39" fontId="8" fillId="0" borderId="0" xfId="0" applyNumberFormat="1" applyFont="1"/>
    <xf numFmtId="171" fontId="8" fillId="0" borderId="0" xfId="0" applyNumberFormat="1" applyFont="1"/>
    <xf numFmtId="43" fontId="8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/>
    <xf numFmtId="41" fontId="7" fillId="0" borderId="0" xfId="0" applyNumberFormat="1" applyFont="1"/>
    <xf numFmtId="3" fontId="8" fillId="0" borderId="0" xfId="0" applyNumberFormat="1" applyFont="1"/>
    <xf numFmtId="0" fontId="8" fillId="0" borderId="7" xfId="0" applyFont="1" applyBorder="1"/>
    <xf numFmtId="172" fontId="8" fillId="0" borderId="5" xfId="0" applyNumberFormat="1" applyFont="1" applyBorder="1"/>
    <xf numFmtId="37" fontId="7" fillId="0" borderId="3" xfId="0" applyNumberFormat="1" applyFont="1" applyBorder="1" applyAlignment="1">
      <alignment horizontal="center"/>
    </xf>
    <xf numFmtId="169" fontId="8" fillId="0" borderId="3" xfId="0" applyNumberFormat="1" applyFont="1" applyBorder="1" applyAlignment="1">
      <alignment horizontal="center"/>
    </xf>
    <xf numFmtId="169" fontId="8" fillId="0" borderId="4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center"/>
    </xf>
    <xf numFmtId="0" fontId="7" fillId="0" borderId="3" xfId="10" applyFont="1" applyBorder="1" applyAlignment="1">
      <alignment horizontal="center"/>
    </xf>
    <xf numFmtId="0" fontId="8" fillId="0" borderId="3" xfId="10" applyFont="1" applyBorder="1" applyAlignment="1">
      <alignment horizontal="center"/>
    </xf>
  </cellXfs>
  <cellStyles count="13">
    <cellStyle name="comma zerodec" xfId="1" xr:uid="{67CBA4AA-2901-45A5-BEC8-0220434C3EC4}"/>
    <cellStyle name="Currency1" xfId="2" xr:uid="{A55203E6-5084-4AF8-A40E-DFC71087EB22}"/>
    <cellStyle name="Dollar (zero dec)" xfId="3" xr:uid="{F3704C89-A6CC-4AF8-A972-32EFE641D399}"/>
    <cellStyle name="Grey" xfId="4" xr:uid="{A4B4265E-10ED-4D88-A963-A226AAB60287}"/>
    <cellStyle name="Input [yellow]" xfId="5" xr:uid="{B6698F9C-41A8-4117-AAB8-5B08A8B449E5}"/>
    <cellStyle name="no dec" xfId="6" xr:uid="{DA02CFB3-E144-49C9-9412-810183E88FD6}"/>
    <cellStyle name="Normal" xfId="0" builtinId="0"/>
    <cellStyle name="Normal - Style1" xfId="7" xr:uid="{9E5961C2-453B-432C-A5EA-5A3338F6291A}"/>
    <cellStyle name="Normal_BS&amp;PL_Thai_FS example_2008_22 Jan 09_TF_Q4'08" xfId="8" xr:uid="{F1B9A52B-193D-4C58-8CF4-393EAB1EE7E9}"/>
    <cellStyle name="Normal_bs&amp;pl-e  " xfId="9" xr:uid="{6DB79E28-591C-4222-A39C-3D78B9C5674D}"/>
    <cellStyle name="Normal_bs&amp;pl-t" xfId="10" xr:uid="{72A52CA0-AACB-47B3-ADBC-C1612A634189}"/>
    <cellStyle name="Percent [2]" xfId="11" xr:uid="{4020AE13-DD3D-4692-8342-A78B37B9CCA9}"/>
    <cellStyle name="Quantity" xfId="12" xr:uid="{E4C77F6D-CAE4-4DCB-A34C-920C46AC9CE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61</xdr:row>
      <xdr:rowOff>0</xdr:rowOff>
    </xdr:from>
    <xdr:to>
      <xdr:col>1</xdr:col>
      <xdr:colOff>0</xdr:colOff>
      <xdr:row>61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AA88F55A-F339-4921-B2B8-4CE5582C0920}"/>
            </a:ext>
          </a:extLst>
        </xdr:cNvPr>
        <xdr:cNvSpPr>
          <a:spLocks noChangeShapeType="1"/>
        </xdr:cNvSpPr>
      </xdr:nvSpPr>
      <xdr:spPr bwMode="auto">
        <a:xfrm>
          <a:off x="2381250" y="1680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61</xdr:row>
      <xdr:rowOff>0</xdr:rowOff>
    </xdr:from>
    <xdr:to>
      <xdr:col>1</xdr:col>
      <xdr:colOff>0</xdr:colOff>
      <xdr:row>61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5CCB6B33-D7B2-482F-B008-3B1E0E52B65C}"/>
            </a:ext>
          </a:extLst>
        </xdr:cNvPr>
        <xdr:cNvSpPr>
          <a:spLocks noChangeShapeType="1"/>
        </xdr:cNvSpPr>
      </xdr:nvSpPr>
      <xdr:spPr bwMode="auto">
        <a:xfrm>
          <a:off x="2381250" y="1680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B7004-1B83-43ED-9D3C-22DB397AF51E}">
  <dimension ref="A1:N101"/>
  <sheetViews>
    <sheetView showGridLines="0" tabSelected="1" view="pageBreakPreview" zoomScaleNormal="106" zoomScaleSheetLayoutView="100" workbookViewId="0">
      <selection activeCell="A16" sqref="A16"/>
    </sheetView>
  </sheetViews>
  <sheetFormatPr defaultColWidth="10.7109375" defaultRowHeight="21" customHeight="1"/>
  <cols>
    <col min="1" max="1" width="35.7109375" style="55" customWidth="1"/>
    <col min="2" max="2" width="6.7109375" style="55" customWidth="1"/>
    <col min="3" max="3" width="0.7109375" style="7" customWidth="1"/>
    <col min="4" max="4" width="5.7109375" style="7" customWidth="1"/>
    <col min="5" max="5" width="0.7109375" style="7" customWidth="1"/>
    <col min="6" max="6" width="13.7109375" style="57" customWidth="1"/>
    <col min="7" max="7" width="0.7109375" style="55" customWidth="1"/>
    <col min="8" max="8" width="13.7109375" style="57" customWidth="1"/>
    <col min="9" max="9" width="0.7109375" style="55" customWidth="1"/>
    <col min="10" max="10" width="13.7109375" style="57" customWidth="1"/>
    <col min="11" max="11" width="0.7109375" style="55" customWidth="1"/>
    <col min="12" max="12" width="13.7109375" style="57" customWidth="1"/>
    <col min="13" max="13" width="0.7109375" style="55" customWidth="1"/>
    <col min="14" max="16384" width="10.7109375" style="55"/>
  </cols>
  <sheetData>
    <row r="1" spans="1:14" ht="21" customHeight="1">
      <c r="A1" s="53" t="s">
        <v>91</v>
      </c>
      <c r="B1" s="54"/>
      <c r="C1" s="54"/>
      <c r="D1" s="54"/>
      <c r="E1" s="54"/>
      <c r="G1" s="54"/>
      <c r="I1" s="54"/>
      <c r="K1" s="54"/>
    </row>
    <row r="2" spans="1:14" ht="21" customHeight="1">
      <c r="A2" s="53" t="s">
        <v>81</v>
      </c>
      <c r="B2" s="4"/>
      <c r="C2" s="2"/>
      <c r="D2" s="2"/>
      <c r="E2" s="2"/>
      <c r="F2" s="42"/>
      <c r="G2" s="4"/>
      <c r="H2" s="42"/>
      <c r="I2" s="4"/>
      <c r="J2" s="42"/>
      <c r="K2" s="4"/>
      <c r="L2" s="42"/>
    </row>
    <row r="3" spans="1:14" ht="21" customHeight="1">
      <c r="A3" s="53" t="s">
        <v>187</v>
      </c>
      <c r="B3" s="4"/>
      <c r="C3" s="2"/>
      <c r="D3" s="2"/>
      <c r="E3" s="2"/>
      <c r="F3" s="42"/>
      <c r="G3" s="4"/>
      <c r="H3" s="42"/>
      <c r="I3" s="4"/>
      <c r="J3" s="42"/>
      <c r="K3" s="4"/>
      <c r="L3" s="42"/>
    </row>
    <row r="4" spans="1:14" ht="21" customHeight="1">
      <c r="A4" s="54"/>
      <c r="B4" s="4"/>
      <c r="C4" s="2"/>
      <c r="D4" s="2"/>
      <c r="E4" s="2"/>
      <c r="F4" s="42"/>
      <c r="G4" s="4"/>
      <c r="H4" s="42"/>
      <c r="I4" s="4"/>
      <c r="J4" s="42"/>
      <c r="K4" s="4"/>
      <c r="L4" s="6" t="s">
        <v>49</v>
      </c>
    </row>
    <row r="5" spans="1:14" ht="21" customHeight="1">
      <c r="A5" s="54"/>
      <c r="D5" s="59"/>
      <c r="E5" s="59"/>
      <c r="F5" s="84" t="s">
        <v>10</v>
      </c>
      <c r="G5" s="84"/>
      <c r="H5" s="84"/>
      <c r="I5" s="59"/>
      <c r="J5" s="84" t="s">
        <v>11</v>
      </c>
      <c r="K5" s="84"/>
      <c r="L5" s="84"/>
      <c r="M5" s="59"/>
      <c r="N5" s="59"/>
    </row>
    <row r="6" spans="1:14" ht="21" customHeight="1">
      <c r="A6" s="54"/>
      <c r="C6" s="43"/>
      <c r="D6" s="43"/>
      <c r="F6" s="43" t="s">
        <v>188</v>
      </c>
      <c r="G6" s="14"/>
      <c r="H6" s="43" t="s">
        <v>68</v>
      </c>
      <c r="J6" s="43" t="s">
        <v>188</v>
      </c>
      <c r="K6" s="14"/>
      <c r="L6" s="43" t="s">
        <v>68</v>
      </c>
    </row>
    <row r="7" spans="1:14" s="59" customFormat="1" ht="21" customHeight="1">
      <c r="A7" s="53"/>
      <c r="C7" s="43"/>
      <c r="D7" s="11" t="s">
        <v>0</v>
      </c>
      <c r="E7" s="44"/>
      <c r="F7" s="45" t="s">
        <v>157</v>
      </c>
      <c r="G7" s="46"/>
      <c r="H7" s="45" t="s">
        <v>142</v>
      </c>
      <c r="J7" s="45" t="s">
        <v>157</v>
      </c>
      <c r="K7" s="46"/>
      <c r="L7" s="45" t="s">
        <v>142</v>
      </c>
    </row>
    <row r="8" spans="1:14" ht="21" customHeight="1">
      <c r="A8" s="54"/>
      <c r="C8" s="42"/>
      <c r="D8" s="55"/>
      <c r="E8" s="55"/>
      <c r="F8" s="42" t="s">
        <v>50</v>
      </c>
      <c r="H8" s="16" t="s">
        <v>51</v>
      </c>
      <c r="J8" s="42" t="s">
        <v>50</v>
      </c>
      <c r="L8" s="16" t="s">
        <v>51</v>
      </c>
    </row>
    <row r="9" spans="1:14" ht="21" customHeight="1">
      <c r="A9" s="54"/>
      <c r="C9" s="42"/>
      <c r="D9" s="55"/>
      <c r="E9" s="55"/>
      <c r="F9" s="42" t="s">
        <v>52</v>
      </c>
      <c r="H9" s="16"/>
      <c r="J9" s="42" t="s">
        <v>52</v>
      </c>
      <c r="L9" s="16"/>
    </row>
    <row r="10" spans="1:14" ht="21" customHeight="1">
      <c r="A10" s="53" t="s">
        <v>23</v>
      </c>
      <c r="B10" s="53"/>
      <c r="C10" s="53"/>
      <c r="D10" s="11"/>
      <c r="E10" s="11"/>
      <c r="F10" s="42"/>
      <c r="H10" s="42"/>
      <c r="J10" s="42"/>
      <c r="L10" s="42"/>
    </row>
    <row r="11" spans="1:14" ht="21" customHeight="1">
      <c r="A11" s="53" t="s">
        <v>12</v>
      </c>
      <c r="B11" s="53"/>
      <c r="C11" s="53"/>
      <c r="F11" s="16"/>
      <c r="G11" s="12"/>
      <c r="H11" s="16"/>
      <c r="I11" s="11"/>
      <c r="J11" s="16"/>
      <c r="K11" s="12"/>
      <c r="L11" s="16"/>
      <c r="M11" s="12"/>
    </row>
    <row r="12" spans="1:14" ht="21" customHeight="1">
      <c r="A12" s="54" t="s">
        <v>24</v>
      </c>
      <c r="B12" s="54"/>
      <c r="C12" s="54"/>
      <c r="F12" s="6">
        <v>206967</v>
      </c>
      <c r="G12" s="47"/>
      <c r="H12" s="6">
        <v>108158</v>
      </c>
      <c r="I12" s="47"/>
      <c r="J12" s="6">
        <v>173834</v>
      </c>
      <c r="K12" s="47"/>
      <c r="L12" s="6">
        <v>85059</v>
      </c>
      <c r="M12" s="6"/>
    </row>
    <row r="13" spans="1:14" ht="21" customHeight="1">
      <c r="A13" s="54" t="s">
        <v>160</v>
      </c>
      <c r="B13" s="54"/>
      <c r="C13" s="54"/>
      <c r="D13" s="7">
        <v>3</v>
      </c>
      <c r="F13" s="6">
        <v>224574</v>
      </c>
      <c r="G13" s="47"/>
      <c r="H13" s="6">
        <v>187550</v>
      </c>
      <c r="I13" s="47"/>
      <c r="J13" s="6">
        <v>255732</v>
      </c>
      <c r="K13" s="47"/>
      <c r="L13" s="6">
        <v>212014</v>
      </c>
      <c r="M13" s="6"/>
    </row>
    <row r="14" spans="1:14" ht="21" customHeight="1">
      <c r="A14" s="54" t="s">
        <v>73</v>
      </c>
      <c r="B14" s="54"/>
      <c r="C14" s="54"/>
      <c r="D14" s="7">
        <v>2</v>
      </c>
      <c r="F14" s="6">
        <v>0</v>
      </c>
      <c r="G14" s="47"/>
      <c r="H14" s="6" t="s">
        <v>159</v>
      </c>
      <c r="I14" s="47"/>
      <c r="J14" s="6">
        <v>0</v>
      </c>
      <c r="K14" s="47"/>
      <c r="L14" s="6">
        <v>6286</v>
      </c>
      <c r="M14" s="6"/>
    </row>
    <row r="15" spans="1:14" ht="21" customHeight="1">
      <c r="A15" s="52" t="s">
        <v>237</v>
      </c>
      <c r="B15" s="54"/>
      <c r="C15" s="54"/>
      <c r="F15" s="6">
        <v>86</v>
      </c>
      <c r="G15" s="47"/>
      <c r="H15" s="6">
        <v>0</v>
      </c>
      <c r="I15" s="47"/>
      <c r="J15" s="6">
        <v>86</v>
      </c>
      <c r="K15" s="47"/>
      <c r="L15" s="6">
        <v>0</v>
      </c>
      <c r="M15" s="6"/>
    </row>
    <row r="16" spans="1:14" ht="21" customHeight="1">
      <c r="A16" s="54" t="s">
        <v>74</v>
      </c>
      <c r="B16" s="54"/>
      <c r="C16" s="54"/>
      <c r="F16" s="6">
        <v>86516</v>
      </c>
      <c r="G16" s="47"/>
      <c r="H16" s="6">
        <v>89339</v>
      </c>
      <c r="I16" s="47"/>
      <c r="J16" s="6">
        <v>86516</v>
      </c>
      <c r="K16" s="47"/>
      <c r="L16" s="6">
        <v>89298</v>
      </c>
      <c r="M16" s="6"/>
    </row>
    <row r="17" spans="1:13" ht="21" customHeight="1">
      <c r="A17" s="54" t="s">
        <v>75</v>
      </c>
      <c r="B17" s="54"/>
      <c r="C17" s="54"/>
      <c r="D17" s="7">
        <v>4</v>
      </c>
      <c r="F17" s="6">
        <v>225023</v>
      </c>
      <c r="G17" s="47"/>
      <c r="H17" s="6">
        <v>405250</v>
      </c>
      <c r="I17" s="47"/>
      <c r="J17" s="6">
        <v>204106</v>
      </c>
      <c r="K17" s="47"/>
      <c r="L17" s="6">
        <v>381817</v>
      </c>
      <c r="M17" s="6"/>
    </row>
    <row r="18" spans="1:13" ht="21" customHeight="1">
      <c r="A18" s="53" t="s">
        <v>13</v>
      </c>
      <c r="B18" s="53"/>
      <c r="C18" s="53"/>
      <c r="E18" s="55"/>
      <c r="F18" s="18">
        <f>SUM(F12:F17)</f>
        <v>743166</v>
      </c>
      <c r="G18" s="47"/>
      <c r="H18" s="18">
        <f>SUM(H12:H17)</f>
        <v>790297</v>
      </c>
      <c r="I18" s="47"/>
      <c r="J18" s="18">
        <f>SUM(J12:J17)</f>
        <v>720274</v>
      </c>
      <c r="K18" s="6"/>
      <c r="L18" s="18">
        <f>SUM(L12:L17)</f>
        <v>774474</v>
      </c>
      <c r="M18" s="6"/>
    </row>
    <row r="19" spans="1:13" ht="21" customHeight="1">
      <c r="A19" s="53" t="s">
        <v>14</v>
      </c>
      <c r="B19" s="53"/>
      <c r="C19" s="53"/>
      <c r="F19" s="6"/>
      <c r="G19" s="6"/>
      <c r="H19" s="6"/>
      <c r="I19" s="6"/>
      <c r="J19" s="6"/>
      <c r="K19" s="6"/>
      <c r="L19" s="6"/>
      <c r="M19" s="6"/>
    </row>
    <row r="20" spans="1:13" ht="21" customHeight="1">
      <c r="A20" s="54" t="s">
        <v>25</v>
      </c>
      <c r="B20" s="54"/>
      <c r="C20" s="54"/>
      <c r="F20" s="6">
        <v>103720</v>
      </c>
      <c r="G20" s="47"/>
      <c r="H20" s="6">
        <v>103119</v>
      </c>
      <c r="I20" s="47"/>
      <c r="J20" s="6">
        <v>103420</v>
      </c>
      <c r="K20" s="47"/>
      <c r="L20" s="6">
        <v>102819</v>
      </c>
      <c r="M20" s="6"/>
    </row>
    <row r="21" spans="1:13" ht="21" customHeight="1">
      <c r="A21" s="54" t="s">
        <v>105</v>
      </c>
      <c r="B21" s="54"/>
      <c r="C21" s="54"/>
      <c r="F21" s="6">
        <v>5302</v>
      </c>
      <c r="G21" s="6"/>
      <c r="H21" s="6">
        <v>3038</v>
      </c>
      <c r="I21" s="6"/>
      <c r="J21" s="6">
        <v>4620</v>
      </c>
      <c r="K21" s="6"/>
      <c r="L21" s="6">
        <v>2341</v>
      </c>
      <c r="M21" s="6"/>
    </row>
    <row r="22" spans="1:13" ht="21" customHeight="1">
      <c r="A22" s="54" t="s">
        <v>26</v>
      </c>
      <c r="B22" s="54"/>
      <c r="C22" s="54"/>
      <c r="D22" s="7">
        <v>5</v>
      </c>
      <c r="F22" s="6">
        <v>0</v>
      </c>
      <c r="G22" s="47"/>
      <c r="H22" s="6" t="s">
        <v>159</v>
      </c>
      <c r="I22" s="47"/>
      <c r="J22" s="6">
        <v>67210</v>
      </c>
      <c r="K22" s="47"/>
      <c r="L22" s="6">
        <v>67866</v>
      </c>
      <c r="M22" s="6"/>
    </row>
    <row r="23" spans="1:13" ht="21" customHeight="1">
      <c r="A23" s="54" t="s">
        <v>76</v>
      </c>
      <c r="B23" s="54"/>
      <c r="C23" s="54"/>
      <c r="D23" s="7">
        <v>6</v>
      </c>
      <c r="F23" s="6">
        <v>2038064</v>
      </c>
      <c r="G23" s="47"/>
      <c r="H23" s="6">
        <v>2160693</v>
      </c>
      <c r="I23" s="47"/>
      <c r="J23" s="6">
        <v>2035542</v>
      </c>
      <c r="K23" s="47"/>
      <c r="L23" s="6">
        <v>2158117</v>
      </c>
      <c r="M23" s="6"/>
    </row>
    <row r="24" spans="1:13" ht="21" customHeight="1">
      <c r="A24" s="54" t="s">
        <v>104</v>
      </c>
      <c r="B24" s="54"/>
      <c r="C24" s="54"/>
      <c r="F24" s="6">
        <v>5884</v>
      </c>
      <c r="G24" s="47"/>
      <c r="H24" s="6">
        <v>4286</v>
      </c>
      <c r="I24" s="47"/>
      <c r="J24" s="6">
        <v>2116</v>
      </c>
      <c r="K24" s="47"/>
      <c r="L24" s="6">
        <v>2558</v>
      </c>
      <c r="M24" s="6"/>
    </row>
    <row r="25" spans="1:13" ht="21" customHeight="1">
      <c r="A25" s="54" t="s">
        <v>77</v>
      </c>
      <c r="B25" s="54"/>
      <c r="C25" s="54"/>
      <c r="F25" s="6">
        <v>31534</v>
      </c>
      <c r="G25" s="6"/>
      <c r="H25" s="6">
        <v>43038</v>
      </c>
      <c r="I25" s="6"/>
      <c r="J25" s="6">
        <v>0</v>
      </c>
      <c r="K25" s="6"/>
      <c r="L25" s="6" t="s">
        <v>159</v>
      </c>
      <c r="M25" s="6"/>
    </row>
    <row r="26" spans="1:13" ht="21" customHeight="1">
      <c r="A26" s="54" t="s">
        <v>83</v>
      </c>
      <c r="B26" s="54"/>
      <c r="C26" s="54"/>
      <c r="F26" s="6">
        <v>17425</v>
      </c>
      <c r="G26" s="6"/>
      <c r="H26" s="6">
        <v>16724</v>
      </c>
      <c r="I26" s="6"/>
      <c r="J26" s="6">
        <v>18364</v>
      </c>
      <c r="K26" s="6"/>
      <c r="L26" s="6">
        <v>18364</v>
      </c>
      <c r="M26" s="6"/>
    </row>
    <row r="27" spans="1:13" ht="21" customHeight="1">
      <c r="A27" s="54" t="s">
        <v>107</v>
      </c>
      <c r="B27" s="54"/>
      <c r="C27" s="54"/>
      <c r="E27" s="55"/>
      <c r="F27" s="6">
        <v>71655</v>
      </c>
      <c r="G27" s="6"/>
      <c r="H27" s="6">
        <v>71655</v>
      </c>
      <c r="I27" s="6"/>
      <c r="J27" s="6">
        <v>0</v>
      </c>
      <c r="K27" s="6"/>
      <c r="L27" s="6" t="s">
        <v>159</v>
      </c>
      <c r="M27" s="6"/>
    </row>
    <row r="28" spans="1:13" ht="21" customHeight="1">
      <c r="A28" s="53" t="s">
        <v>15</v>
      </c>
      <c r="B28" s="53"/>
      <c r="C28" s="53"/>
      <c r="D28" s="55"/>
      <c r="E28" s="55"/>
      <c r="F28" s="18">
        <f>SUM(F20:F27)</f>
        <v>2273584</v>
      </c>
      <c r="G28" s="6"/>
      <c r="H28" s="18">
        <f>SUM(H20:H27)</f>
        <v>2402553</v>
      </c>
      <c r="I28" s="6"/>
      <c r="J28" s="18">
        <f>SUM(J20:J27)</f>
        <v>2231272</v>
      </c>
      <c r="K28" s="6"/>
      <c r="L28" s="18">
        <f>SUM(L20:L27)</f>
        <v>2352065</v>
      </c>
      <c r="M28" s="6"/>
    </row>
    <row r="29" spans="1:13" ht="21" customHeight="1" thickBot="1">
      <c r="A29" s="53" t="s">
        <v>16</v>
      </c>
      <c r="B29" s="53"/>
      <c r="C29" s="53"/>
      <c r="D29" s="55"/>
      <c r="E29" s="55"/>
      <c r="F29" s="20">
        <f>F28+F18</f>
        <v>3016750</v>
      </c>
      <c r="G29" s="6"/>
      <c r="H29" s="20">
        <f>H28+H18</f>
        <v>3192850</v>
      </c>
      <c r="I29" s="6"/>
      <c r="J29" s="20">
        <f>J28+J18</f>
        <v>2951546</v>
      </c>
      <c r="K29" s="6"/>
      <c r="L29" s="20">
        <f>L28+L18</f>
        <v>3126539</v>
      </c>
      <c r="M29" s="6"/>
    </row>
    <row r="30" spans="1:13" ht="21" customHeight="1" thickTop="1">
      <c r="A30" s="54"/>
      <c r="B30" s="54"/>
      <c r="C30" s="54"/>
      <c r="F30" s="7"/>
      <c r="G30" s="7"/>
      <c r="H30" s="7"/>
      <c r="I30" s="7"/>
    </row>
    <row r="31" spans="1:13" ht="21" customHeight="1">
      <c r="A31" s="54" t="s">
        <v>1</v>
      </c>
      <c r="B31" s="54"/>
      <c r="C31" s="54"/>
      <c r="F31" s="7"/>
      <c r="G31" s="7"/>
      <c r="H31" s="7"/>
      <c r="I31" s="7"/>
    </row>
    <row r="32" spans="1:13" ht="21" customHeight="1">
      <c r="A32" s="54"/>
      <c r="B32" s="54"/>
      <c r="C32" s="54"/>
      <c r="F32" s="7"/>
      <c r="G32" s="7"/>
      <c r="H32" s="7"/>
      <c r="I32" s="7"/>
    </row>
    <row r="33" spans="1:14" ht="21" customHeight="1">
      <c r="A33" s="53" t="s">
        <v>91</v>
      </c>
      <c r="B33" s="53"/>
      <c r="C33" s="53"/>
      <c r="D33" s="54"/>
      <c r="E33" s="54"/>
      <c r="F33" s="54"/>
      <c r="G33" s="54"/>
      <c r="H33" s="54"/>
      <c r="I33" s="54"/>
      <c r="K33" s="54"/>
      <c r="M33" s="54"/>
    </row>
    <row r="34" spans="1:14" ht="21" customHeight="1">
      <c r="A34" s="53" t="s">
        <v>82</v>
      </c>
      <c r="B34" s="53"/>
      <c r="C34" s="53"/>
      <c r="D34" s="2"/>
      <c r="E34" s="2"/>
      <c r="F34" s="2"/>
      <c r="G34" s="2"/>
      <c r="H34" s="2"/>
      <c r="I34" s="2"/>
      <c r="J34" s="42"/>
      <c r="K34" s="4"/>
      <c r="L34" s="42"/>
      <c r="M34" s="4"/>
    </row>
    <row r="35" spans="1:14" ht="21" customHeight="1">
      <c r="A35" s="53" t="s">
        <v>187</v>
      </c>
      <c r="B35" s="4"/>
      <c r="C35" s="2"/>
      <c r="D35" s="2"/>
      <c r="E35" s="2"/>
      <c r="F35" s="42"/>
      <c r="G35" s="4"/>
      <c r="H35" s="42"/>
      <c r="I35" s="4"/>
      <c r="J35" s="42"/>
      <c r="K35" s="4"/>
      <c r="L35" s="42"/>
    </row>
    <row r="36" spans="1:14" ht="21" customHeight="1">
      <c r="A36" s="54"/>
      <c r="B36" s="4"/>
      <c r="C36" s="2"/>
      <c r="D36" s="2"/>
      <c r="E36" s="2"/>
      <c r="F36" s="42"/>
      <c r="G36" s="4"/>
      <c r="H36" s="42"/>
      <c r="I36" s="4"/>
      <c r="J36" s="42"/>
      <c r="K36" s="4"/>
      <c r="L36" s="6" t="s">
        <v>49</v>
      </c>
    </row>
    <row r="37" spans="1:14" ht="21" customHeight="1">
      <c r="A37" s="54"/>
      <c r="D37" s="59"/>
      <c r="E37" s="59"/>
      <c r="F37" s="84" t="s">
        <v>10</v>
      </c>
      <c r="G37" s="84"/>
      <c r="H37" s="84"/>
      <c r="I37" s="59"/>
      <c r="J37" s="84" t="s">
        <v>11</v>
      </c>
      <c r="K37" s="84"/>
      <c r="L37" s="84"/>
      <c r="M37" s="59"/>
      <c r="N37" s="59"/>
    </row>
    <row r="38" spans="1:14" ht="21" customHeight="1">
      <c r="A38" s="54"/>
      <c r="C38" s="43"/>
      <c r="D38" s="43"/>
      <c r="F38" s="43" t="s">
        <v>188</v>
      </c>
      <c r="G38" s="14"/>
      <c r="H38" s="43" t="s">
        <v>68</v>
      </c>
      <c r="J38" s="43" t="s">
        <v>188</v>
      </c>
      <c r="K38" s="14"/>
      <c r="L38" s="43" t="s">
        <v>68</v>
      </c>
    </row>
    <row r="39" spans="1:14" s="59" customFormat="1" ht="21" customHeight="1">
      <c r="A39" s="53"/>
      <c r="C39" s="43"/>
      <c r="D39" s="11" t="s">
        <v>0</v>
      </c>
      <c r="E39" s="44"/>
      <c r="F39" s="45" t="s">
        <v>157</v>
      </c>
      <c r="G39" s="46"/>
      <c r="H39" s="45" t="s">
        <v>142</v>
      </c>
      <c r="J39" s="45" t="s">
        <v>157</v>
      </c>
      <c r="K39" s="46"/>
      <c r="L39" s="45" t="s">
        <v>142</v>
      </c>
    </row>
    <row r="40" spans="1:14" ht="21" customHeight="1">
      <c r="A40" s="54"/>
      <c r="C40" s="42"/>
      <c r="D40" s="55"/>
      <c r="E40" s="55"/>
      <c r="F40" s="42" t="s">
        <v>50</v>
      </c>
      <c r="H40" s="16" t="s">
        <v>51</v>
      </c>
      <c r="J40" s="42" t="s">
        <v>50</v>
      </c>
      <c r="L40" s="16" t="s">
        <v>51</v>
      </c>
    </row>
    <row r="41" spans="1:14" ht="21" customHeight="1">
      <c r="A41" s="54"/>
      <c r="C41" s="42"/>
      <c r="D41" s="55"/>
      <c r="E41" s="55"/>
      <c r="F41" s="42" t="s">
        <v>52</v>
      </c>
      <c r="H41" s="16"/>
      <c r="J41" s="42" t="s">
        <v>52</v>
      </c>
      <c r="L41" s="16"/>
    </row>
    <row r="42" spans="1:14" ht="21" customHeight="1">
      <c r="A42" s="53" t="s">
        <v>31</v>
      </c>
      <c r="B42" s="53"/>
      <c r="C42" s="53"/>
      <c r="F42" s="7"/>
      <c r="G42" s="7"/>
      <c r="H42" s="7"/>
      <c r="I42" s="7"/>
    </row>
    <row r="43" spans="1:14" ht="21" customHeight="1">
      <c r="A43" s="53" t="s">
        <v>17</v>
      </c>
      <c r="B43" s="53"/>
      <c r="C43" s="53"/>
      <c r="F43" s="7"/>
      <c r="G43" s="7"/>
      <c r="H43" s="7"/>
      <c r="I43" s="7"/>
    </row>
    <row r="44" spans="1:14" ht="21" customHeight="1">
      <c r="A44" s="54" t="s">
        <v>147</v>
      </c>
      <c r="B44" s="53"/>
      <c r="C44" s="53"/>
      <c r="F44" s="7"/>
      <c r="G44" s="7"/>
      <c r="H44" s="7"/>
      <c r="I44" s="7"/>
    </row>
    <row r="45" spans="1:14" ht="21" customHeight="1">
      <c r="A45" s="54" t="s">
        <v>148</v>
      </c>
      <c r="B45" s="54"/>
      <c r="C45" s="54"/>
      <c r="D45" s="7">
        <v>7</v>
      </c>
      <c r="F45" s="6">
        <v>34076</v>
      </c>
      <c r="G45" s="6"/>
      <c r="H45" s="6">
        <v>35336</v>
      </c>
      <c r="I45" s="6"/>
      <c r="J45" s="6">
        <v>34076</v>
      </c>
      <c r="K45" s="6"/>
      <c r="L45" s="6">
        <v>34336</v>
      </c>
      <c r="M45" s="6"/>
    </row>
    <row r="46" spans="1:14" ht="21" customHeight="1">
      <c r="A46" s="54" t="s">
        <v>177</v>
      </c>
      <c r="B46" s="54"/>
      <c r="C46" s="54"/>
      <c r="F46" s="57">
        <v>976023</v>
      </c>
      <c r="G46" s="48"/>
      <c r="H46" s="57">
        <v>1021609</v>
      </c>
      <c r="I46" s="48"/>
      <c r="J46" s="57">
        <v>852158</v>
      </c>
      <c r="K46" s="48"/>
      <c r="L46" s="6">
        <v>899381</v>
      </c>
      <c r="M46" s="6"/>
    </row>
    <row r="47" spans="1:14" ht="21" customHeight="1">
      <c r="A47" s="54" t="s">
        <v>185</v>
      </c>
      <c r="B47" s="54"/>
      <c r="C47" s="54"/>
      <c r="F47" s="6"/>
      <c r="G47" s="6"/>
      <c r="H47" s="6"/>
      <c r="I47" s="6"/>
      <c r="J47" s="6"/>
      <c r="K47" s="48"/>
      <c r="L47" s="6"/>
      <c r="M47" s="6"/>
    </row>
    <row r="48" spans="1:14" ht="21" customHeight="1">
      <c r="A48" s="54" t="s">
        <v>186</v>
      </c>
      <c r="B48" s="54"/>
      <c r="C48" s="54"/>
      <c r="D48" s="7">
        <v>8</v>
      </c>
      <c r="F48" s="6">
        <v>1391420</v>
      </c>
      <c r="G48" s="6"/>
      <c r="H48" s="6">
        <v>1565715</v>
      </c>
      <c r="I48" s="6"/>
      <c r="J48" s="6">
        <v>1391420</v>
      </c>
      <c r="K48" s="6"/>
      <c r="L48" s="6">
        <v>1565715</v>
      </c>
      <c r="M48" s="6"/>
    </row>
    <row r="49" spans="1:13" ht="21" customHeight="1">
      <c r="A49" s="54" t="s">
        <v>109</v>
      </c>
      <c r="B49" s="54"/>
      <c r="C49" s="54"/>
      <c r="D49" s="7">
        <v>2</v>
      </c>
      <c r="F49" s="6">
        <v>1746</v>
      </c>
      <c r="G49" s="6"/>
      <c r="H49" s="6">
        <v>1588</v>
      </c>
      <c r="I49" s="6"/>
      <c r="J49" s="6">
        <v>688</v>
      </c>
      <c r="K49" s="6"/>
      <c r="L49" s="6">
        <v>570</v>
      </c>
      <c r="M49" s="6"/>
    </row>
    <row r="50" spans="1:13" ht="21" customHeight="1">
      <c r="A50" s="54" t="s">
        <v>111</v>
      </c>
      <c r="B50" s="54"/>
      <c r="C50" s="54"/>
      <c r="F50" s="6">
        <v>10378</v>
      </c>
      <c r="G50" s="6"/>
      <c r="H50" s="6">
        <v>10378</v>
      </c>
      <c r="I50" s="6"/>
      <c r="J50" s="6">
        <v>44000</v>
      </c>
      <c r="K50" s="6"/>
      <c r="L50" s="6">
        <v>40000</v>
      </c>
      <c r="M50" s="6"/>
    </row>
    <row r="51" spans="1:13" ht="21" customHeight="1">
      <c r="A51" s="54" t="s">
        <v>103</v>
      </c>
      <c r="B51" s="54"/>
      <c r="C51" s="54"/>
      <c r="F51" s="6">
        <v>150537</v>
      </c>
      <c r="G51" s="6"/>
      <c r="H51" s="6">
        <v>162368</v>
      </c>
      <c r="I51" s="6"/>
      <c r="J51" s="6">
        <v>147915</v>
      </c>
      <c r="K51" s="6"/>
      <c r="L51" s="6">
        <v>160098</v>
      </c>
      <c r="M51" s="6"/>
    </row>
    <row r="52" spans="1:13" ht="21" customHeight="1">
      <c r="A52" s="54" t="s">
        <v>27</v>
      </c>
      <c r="B52" s="54"/>
      <c r="C52" s="54"/>
      <c r="F52" s="57">
        <v>1769</v>
      </c>
      <c r="G52" s="48"/>
      <c r="H52" s="57">
        <v>1914</v>
      </c>
      <c r="I52" s="48"/>
      <c r="J52" s="57">
        <v>1698</v>
      </c>
      <c r="K52" s="48"/>
      <c r="L52" s="6">
        <v>1469</v>
      </c>
      <c r="M52" s="6"/>
    </row>
    <row r="53" spans="1:13" ht="21" customHeight="1">
      <c r="A53" s="53" t="s">
        <v>18</v>
      </c>
      <c r="B53" s="53"/>
      <c r="C53" s="53"/>
      <c r="F53" s="18">
        <f>SUM(F45:F52)</f>
        <v>2565949</v>
      </c>
      <c r="G53" s="6"/>
      <c r="H53" s="18">
        <f>SUM(H45:H52)</f>
        <v>2798908</v>
      </c>
      <c r="I53" s="6"/>
      <c r="J53" s="18">
        <f>SUM(J45:J52)</f>
        <v>2471955</v>
      </c>
      <c r="K53" s="6"/>
      <c r="L53" s="18">
        <f>SUM(L45:L52)</f>
        <v>2701569</v>
      </c>
      <c r="M53" s="6"/>
    </row>
    <row r="54" spans="1:13" ht="21" customHeight="1">
      <c r="A54" s="53" t="s">
        <v>19</v>
      </c>
      <c r="B54" s="53"/>
      <c r="C54" s="53"/>
      <c r="G54" s="81"/>
      <c r="I54" s="81"/>
      <c r="J54" s="6"/>
      <c r="K54" s="6"/>
      <c r="L54" s="6"/>
    </row>
    <row r="55" spans="1:13" ht="21" customHeight="1">
      <c r="A55" s="54" t="s">
        <v>112</v>
      </c>
      <c r="B55" s="54"/>
      <c r="C55" s="54"/>
      <c r="D55" s="7">
        <v>2</v>
      </c>
      <c r="F55" s="57">
        <v>5290</v>
      </c>
      <c r="G55" s="6"/>
      <c r="H55" s="6">
        <v>3866</v>
      </c>
      <c r="I55" s="6"/>
      <c r="J55" s="57">
        <v>2322</v>
      </c>
      <c r="K55" s="6"/>
      <c r="L55" s="6">
        <v>2864</v>
      </c>
      <c r="M55" s="49"/>
    </row>
    <row r="56" spans="1:13" ht="21" customHeight="1">
      <c r="A56" s="54" t="s">
        <v>161</v>
      </c>
      <c r="B56" s="54"/>
      <c r="C56" s="54"/>
      <c r="F56" s="6">
        <v>5582</v>
      </c>
      <c r="G56" s="6"/>
      <c r="H56" s="6">
        <v>5830</v>
      </c>
      <c r="I56" s="6"/>
      <c r="J56" s="6">
        <v>1575</v>
      </c>
      <c r="K56" s="6"/>
      <c r="L56" s="6">
        <v>2159</v>
      </c>
      <c r="M56" s="49"/>
    </row>
    <row r="57" spans="1:13" ht="21" customHeight="1">
      <c r="A57" s="54" t="s">
        <v>167</v>
      </c>
      <c r="B57" s="54"/>
      <c r="C57" s="54"/>
      <c r="F57" s="6">
        <v>82499</v>
      </c>
      <c r="G57" s="6"/>
      <c r="H57" s="6">
        <v>77384</v>
      </c>
      <c r="I57" s="6"/>
      <c r="J57" s="6" t="s">
        <v>159</v>
      </c>
      <c r="K57" s="6"/>
      <c r="L57" s="6" t="s">
        <v>159</v>
      </c>
      <c r="M57" s="49"/>
    </row>
    <row r="58" spans="1:13" ht="21" customHeight="1">
      <c r="A58" s="54" t="s">
        <v>183</v>
      </c>
      <c r="B58" s="54"/>
      <c r="C58" s="54"/>
      <c r="F58" s="6"/>
      <c r="G58" s="6"/>
      <c r="H58" s="6"/>
      <c r="I58" s="6"/>
      <c r="J58" s="6"/>
      <c r="K58" s="6"/>
      <c r="L58" s="6"/>
      <c r="M58" s="49"/>
    </row>
    <row r="59" spans="1:13" ht="21" customHeight="1">
      <c r="A59" s="54" t="s">
        <v>182</v>
      </c>
      <c r="B59" s="54"/>
      <c r="C59" s="54"/>
      <c r="D59" s="50">
        <v>5.0999999999999996</v>
      </c>
      <c r="E59" s="55"/>
      <c r="F59" s="6">
        <v>0</v>
      </c>
      <c r="G59" s="6"/>
      <c r="H59" s="6" t="s">
        <v>159</v>
      </c>
      <c r="I59" s="6"/>
      <c r="J59" s="6">
        <v>97231</v>
      </c>
      <c r="K59" s="6"/>
      <c r="L59" s="6">
        <v>92049</v>
      </c>
      <c r="M59" s="49"/>
    </row>
    <row r="60" spans="1:13" ht="21" customHeight="1">
      <c r="A60" s="53" t="s">
        <v>20</v>
      </c>
      <c r="B60" s="53"/>
      <c r="C60" s="53"/>
      <c r="D60" s="55"/>
      <c r="E60" s="55"/>
      <c r="F60" s="18">
        <f>SUM(F55:F59)</f>
        <v>93371</v>
      </c>
      <c r="G60" s="6"/>
      <c r="H60" s="18">
        <f>SUM(H55:H59)</f>
        <v>87080</v>
      </c>
      <c r="I60" s="57"/>
      <c r="J60" s="18">
        <f>SUM(J55:J59)</f>
        <v>101128</v>
      </c>
      <c r="K60" s="6"/>
      <c r="L60" s="18">
        <f>SUM(L55:L59)</f>
        <v>97072</v>
      </c>
      <c r="M60" s="6"/>
    </row>
    <row r="61" spans="1:13" ht="21" customHeight="1">
      <c r="A61" s="53" t="s">
        <v>21</v>
      </c>
      <c r="B61" s="53"/>
      <c r="C61" s="53"/>
      <c r="D61" s="55"/>
      <c r="E61" s="55"/>
      <c r="F61" s="18">
        <f>F53+F60</f>
        <v>2659320</v>
      </c>
      <c r="G61" s="6"/>
      <c r="H61" s="18">
        <f>H53+H60</f>
        <v>2885988</v>
      </c>
      <c r="I61" s="57"/>
      <c r="J61" s="18">
        <f>J53+J60</f>
        <v>2573083</v>
      </c>
      <c r="K61" s="6"/>
      <c r="L61" s="18">
        <f>L53+L60</f>
        <v>2798641</v>
      </c>
      <c r="M61" s="6"/>
    </row>
    <row r="62" spans="1:13" ht="21" customHeight="1">
      <c r="A62" s="54"/>
      <c r="B62" s="54"/>
      <c r="C62" s="54"/>
      <c r="D62" s="55"/>
      <c r="E62" s="55"/>
      <c r="F62" s="55"/>
      <c r="H62" s="55"/>
      <c r="J62" s="55"/>
      <c r="L62" s="55"/>
    </row>
    <row r="63" spans="1:13" ht="21" customHeight="1">
      <c r="A63" s="54" t="s">
        <v>1</v>
      </c>
      <c r="B63" s="54"/>
      <c r="C63" s="54"/>
      <c r="D63" s="55"/>
      <c r="E63" s="55"/>
      <c r="F63" s="55"/>
      <c r="H63" s="55"/>
      <c r="J63" s="55"/>
      <c r="L63" s="55"/>
    </row>
    <row r="64" spans="1:13" ht="21" customHeight="1">
      <c r="A64" s="54"/>
      <c r="B64" s="54"/>
      <c r="C64" s="54"/>
      <c r="D64" s="55"/>
      <c r="E64" s="55"/>
      <c r="F64" s="55"/>
      <c r="H64" s="55"/>
      <c r="J64" s="55"/>
      <c r="L64" s="55"/>
    </row>
    <row r="65" spans="1:14" ht="21" customHeight="1">
      <c r="A65" s="54"/>
      <c r="B65" s="54"/>
      <c r="C65" s="54"/>
      <c r="D65" s="55"/>
      <c r="E65" s="55"/>
      <c r="F65" s="55"/>
      <c r="H65" s="55"/>
      <c r="J65" s="55"/>
      <c r="L65" s="55"/>
    </row>
    <row r="66" spans="1:14" ht="21" customHeight="1">
      <c r="A66" s="54"/>
      <c r="B66" s="54"/>
      <c r="C66" s="54"/>
      <c r="D66" s="55"/>
      <c r="E66" s="55"/>
      <c r="F66" s="55"/>
      <c r="H66" s="55"/>
      <c r="J66" s="55"/>
      <c r="L66" s="55"/>
    </row>
    <row r="67" spans="1:14" ht="21" customHeight="1">
      <c r="A67" s="53" t="s">
        <v>91</v>
      </c>
      <c r="B67" s="53"/>
      <c r="C67" s="53"/>
      <c r="D67" s="55"/>
      <c r="E67" s="55"/>
      <c r="F67" s="55"/>
      <c r="H67" s="55"/>
      <c r="J67" s="55"/>
      <c r="L67" s="55"/>
      <c r="M67" s="19"/>
    </row>
    <row r="68" spans="1:14" ht="21" customHeight="1">
      <c r="A68" s="53" t="s">
        <v>82</v>
      </c>
      <c r="B68" s="53"/>
      <c r="C68" s="53"/>
      <c r="D68" s="2"/>
      <c r="E68" s="2"/>
      <c r="F68" s="2"/>
      <c r="G68" s="2"/>
      <c r="H68" s="2"/>
      <c r="I68" s="2"/>
      <c r="J68" s="42"/>
      <c r="K68" s="4"/>
      <c r="L68" s="42"/>
      <c r="M68" s="4"/>
    </row>
    <row r="69" spans="1:14" ht="21" customHeight="1">
      <c r="A69" s="53" t="s">
        <v>187</v>
      </c>
      <c r="B69" s="4"/>
      <c r="C69" s="2"/>
      <c r="D69" s="2"/>
      <c r="E69" s="2"/>
      <c r="F69" s="42"/>
      <c r="G69" s="4"/>
      <c r="H69" s="42"/>
      <c r="I69" s="4"/>
      <c r="J69" s="42"/>
      <c r="K69" s="4"/>
      <c r="L69" s="42"/>
    </row>
    <row r="70" spans="1:14" ht="21" customHeight="1">
      <c r="A70" s="54"/>
      <c r="B70" s="4"/>
      <c r="C70" s="2"/>
      <c r="D70" s="2"/>
      <c r="E70" s="2"/>
      <c r="F70" s="42"/>
      <c r="G70" s="4"/>
      <c r="H70" s="42"/>
      <c r="I70" s="4"/>
      <c r="J70" s="42"/>
      <c r="K70" s="4"/>
      <c r="L70" s="6" t="s">
        <v>49</v>
      </c>
    </row>
    <row r="71" spans="1:14" ht="21" customHeight="1">
      <c r="A71" s="54"/>
      <c r="D71" s="59"/>
      <c r="E71" s="59"/>
      <c r="F71" s="84" t="s">
        <v>10</v>
      </c>
      <c r="G71" s="84"/>
      <c r="H71" s="84"/>
      <c r="I71" s="59"/>
      <c r="J71" s="84" t="s">
        <v>11</v>
      </c>
      <c r="K71" s="84"/>
      <c r="L71" s="84"/>
      <c r="M71" s="59"/>
      <c r="N71" s="59"/>
    </row>
    <row r="72" spans="1:14" ht="21" customHeight="1">
      <c r="A72" s="54"/>
      <c r="C72" s="43"/>
      <c r="D72" s="43"/>
      <c r="F72" s="43" t="s">
        <v>188</v>
      </c>
      <c r="G72" s="14"/>
      <c r="H72" s="43" t="s">
        <v>68</v>
      </c>
      <c r="J72" s="43" t="s">
        <v>188</v>
      </c>
      <c r="K72" s="14"/>
      <c r="L72" s="43" t="s">
        <v>68</v>
      </c>
    </row>
    <row r="73" spans="1:14" s="59" customFormat="1" ht="21" customHeight="1">
      <c r="A73" s="53"/>
      <c r="C73" s="43"/>
      <c r="D73" s="11" t="s">
        <v>0</v>
      </c>
      <c r="E73" s="44"/>
      <c r="F73" s="45" t="s">
        <v>157</v>
      </c>
      <c r="G73" s="46"/>
      <c r="H73" s="45" t="s">
        <v>142</v>
      </c>
      <c r="J73" s="45" t="s">
        <v>157</v>
      </c>
      <c r="K73" s="46"/>
      <c r="L73" s="45" t="s">
        <v>142</v>
      </c>
    </row>
    <row r="74" spans="1:14" ht="21" customHeight="1">
      <c r="A74" s="54"/>
      <c r="C74" s="42"/>
      <c r="D74" s="55"/>
      <c r="E74" s="55"/>
      <c r="F74" s="42" t="s">
        <v>50</v>
      </c>
      <c r="H74" s="16" t="s">
        <v>51</v>
      </c>
      <c r="J74" s="42" t="s">
        <v>50</v>
      </c>
      <c r="L74" s="16" t="s">
        <v>51</v>
      </c>
    </row>
    <row r="75" spans="1:14" ht="21" customHeight="1">
      <c r="A75" s="54"/>
      <c r="C75" s="42"/>
      <c r="D75" s="55"/>
      <c r="E75" s="55"/>
      <c r="F75" s="42" t="s">
        <v>52</v>
      </c>
      <c r="H75" s="16"/>
      <c r="J75" s="42" t="s">
        <v>52</v>
      </c>
      <c r="L75" s="16"/>
    </row>
    <row r="76" spans="1:14" ht="21" customHeight="1">
      <c r="A76" s="53" t="s">
        <v>58</v>
      </c>
      <c r="B76" s="53"/>
      <c r="C76" s="53"/>
      <c r="F76" s="7"/>
      <c r="G76" s="7"/>
      <c r="H76" s="7"/>
      <c r="I76" s="7"/>
    </row>
    <row r="77" spans="1:14" ht="21" customHeight="1">
      <c r="A77" s="53" t="s">
        <v>22</v>
      </c>
      <c r="B77" s="53"/>
      <c r="C77" s="53"/>
      <c r="D77" s="55"/>
      <c r="E77" s="55"/>
      <c r="F77" s="55"/>
      <c r="H77" s="55"/>
      <c r="K77" s="57"/>
      <c r="M77" s="57"/>
    </row>
    <row r="78" spans="1:14" ht="21" customHeight="1">
      <c r="A78" s="54" t="s">
        <v>28</v>
      </c>
      <c r="B78" s="54"/>
      <c r="C78" s="54"/>
      <c r="D78" s="7">
        <v>9</v>
      </c>
      <c r="F78" s="7"/>
      <c r="G78" s="7"/>
      <c r="H78" s="7"/>
      <c r="I78" s="7"/>
      <c r="K78" s="57"/>
      <c r="M78" s="57"/>
    </row>
    <row r="79" spans="1:14" ht="21" customHeight="1">
      <c r="A79" s="54" t="s">
        <v>59</v>
      </c>
      <c r="B79" s="54"/>
      <c r="C79" s="54"/>
      <c r="F79" s="7"/>
      <c r="G79" s="7"/>
      <c r="H79" s="7"/>
      <c r="J79" s="55"/>
      <c r="L79" s="55"/>
    </row>
    <row r="80" spans="1:14" ht="21" customHeight="1">
      <c r="A80" s="54" t="s">
        <v>162</v>
      </c>
      <c r="B80" s="54"/>
      <c r="C80" s="54"/>
      <c r="F80" s="7"/>
      <c r="G80" s="7"/>
      <c r="H80" s="7"/>
      <c r="J80" s="55"/>
      <c r="L80" s="55"/>
    </row>
    <row r="81" spans="1:13" ht="21" customHeight="1">
      <c r="A81" s="54" t="s">
        <v>178</v>
      </c>
      <c r="B81" s="54"/>
      <c r="C81" s="54"/>
      <c r="F81" s="7"/>
      <c r="G81" s="7"/>
      <c r="H81" s="7"/>
      <c r="J81" s="55"/>
      <c r="L81" s="55"/>
    </row>
    <row r="82" spans="1:13" ht="21" customHeight="1" thickBot="1">
      <c r="A82" s="54" t="s">
        <v>179</v>
      </c>
      <c r="B82" s="54"/>
      <c r="C82" s="54"/>
      <c r="F82" s="20">
        <v>3451637</v>
      </c>
      <c r="G82" s="6"/>
      <c r="H82" s="20">
        <v>3820908</v>
      </c>
      <c r="J82" s="20">
        <v>3451637</v>
      </c>
      <c r="K82" s="6"/>
      <c r="L82" s="20">
        <v>3820908</v>
      </c>
      <c r="M82" s="6"/>
    </row>
    <row r="83" spans="1:13" ht="21" customHeight="1" thickTop="1">
      <c r="A83" s="54" t="s">
        <v>168</v>
      </c>
      <c r="B83" s="54"/>
      <c r="C83" s="54"/>
      <c r="D83" s="55"/>
      <c r="E83" s="55"/>
      <c r="G83" s="57"/>
      <c r="J83" s="6"/>
      <c r="K83" s="6"/>
      <c r="L83" s="6"/>
      <c r="M83" s="6"/>
    </row>
    <row r="84" spans="1:13" ht="21" customHeight="1">
      <c r="A84" s="81" t="s">
        <v>162</v>
      </c>
      <c r="B84" s="54"/>
      <c r="C84" s="54"/>
      <c r="D84" s="55"/>
      <c r="E84" s="55"/>
      <c r="F84" s="6">
        <f>Consolidated!C23</f>
        <v>3451637</v>
      </c>
      <c r="G84" s="6"/>
      <c r="H84" s="6">
        <f>Consolidated!C20</f>
        <v>3451637</v>
      </c>
      <c r="I84" s="6"/>
      <c r="J84" s="6">
        <f>Separated!C21</f>
        <v>3451637</v>
      </c>
      <c r="L84" s="6">
        <f>Separated!C18</f>
        <v>3451637</v>
      </c>
      <c r="M84" s="6"/>
    </row>
    <row r="85" spans="1:13" ht="21" customHeight="1">
      <c r="A85" s="54" t="s">
        <v>29</v>
      </c>
      <c r="B85" s="54"/>
      <c r="C85" s="54"/>
      <c r="E85" s="55"/>
      <c r="F85" s="6">
        <f>Consolidated!E23</f>
        <v>2450783</v>
      </c>
      <c r="G85" s="6"/>
      <c r="H85" s="6">
        <f>Consolidated!E20</f>
        <v>2450783</v>
      </c>
      <c r="I85" s="6"/>
      <c r="J85" s="6">
        <f>Separated!E21</f>
        <v>2450783</v>
      </c>
      <c r="L85" s="6">
        <f>Separated!E18</f>
        <v>2450783</v>
      </c>
      <c r="M85" s="6"/>
    </row>
    <row r="86" spans="1:13" ht="21" customHeight="1">
      <c r="A86" s="54" t="s">
        <v>108</v>
      </c>
      <c r="B86" s="54"/>
      <c r="C86" s="54"/>
      <c r="D86" s="55"/>
      <c r="E86" s="55"/>
      <c r="F86" s="6"/>
      <c r="G86" s="6"/>
      <c r="H86" s="6"/>
      <c r="I86" s="6"/>
      <c r="J86" s="6"/>
      <c r="L86" s="6"/>
      <c r="M86" s="6"/>
    </row>
    <row r="87" spans="1:13" ht="21" customHeight="1">
      <c r="A87" s="54" t="s">
        <v>90</v>
      </c>
      <c r="B87" s="54"/>
      <c r="C87" s="54"/>
      <c r="D87" s="55"/>
      <c r="E87" s="55"/>
      <c r="F87" s="6">
        <f>Consolidated!G23</f>
        <v>-206</v>
      </c>
      <c r="G87" s="6"/>
      <c r="H87" s="6">
        <f>Consolidated!G20</f>
        <v>-206</v>
      </c>
      <c r="I87" s="6"/>
      <c r="J87" s="6">
        <f>Separated!G21</f>
        <v>-206</v>
      </c>
      <c r="L87" s="6">
        <f>Separated!G18</f>
        <v>-206</v>
      </c>
      <c r="M87" s="6"/>
    </row>
    <row r="88" spans="1:13" ht="21" customHeight="1">
      <c r="A88" s="54" t="s">
        <v>3</v>
      </c>
      <c r="B88" s="54"/>
      <c r="C88" s="54"/>
      <c r="D88" s="55"/>
      <c r="E88" s="55"/>
      <c r="G88" s="57"/>
      <c r="I88" s="57"/>
      <c r="L88" s="6"/>
      <c r="M88" s="6"/>
    </row>
    <row r="89" spans="1:13" ht="21" customHeight="1">
      <c r="A89" s="54" t="s">
        <v>30</v>
      </c>
      <c r="B89" s="54"/>
      <c r="C89" s="54"/>
      <c r="F89" s="6">
        <f>Consolidated!I23</f>
        <v>44400</v>
      </c>
      <c r="G89" s="6"/>
      <c r="H89" s="6">
        <f>Consolidated!I20</f>
        <v>44400</v>
      </c>
      <c r="I89" s="6"/>
      <c r="J89" s="6">
        <f>Separated!I21</f>
        <v>44400</v>
      </c>
      <c r="L89" s="6">
        <f>Separated!I18</f>
        <v>44400</v>
      </c>
      <c r="M89" s="6"/>
    </row>
    <row r="90" spans="1:13" ht="21" customHeight="1">
      <c r="A90" s="54" t="s">
        <v>92</v>
      </c>
      <c r="B90" s="54"/>
      <c r="C90" s="54"/>
      <c r="D90" s="55"/>
      <c r="E90" s="55"/>
      <c r="F90" s="17">
        <f>Consolidated!K23</f>
        <v>-5568151</v>
      </c>
      <c r="G90" s="6"/>
      <c r="H90" s="17">
        <f>Consolidated!K20</f>
        <v>-5618716</v>
      </c>
      <c r="I90" s="6"/>
      <c r="J90" s="17">
        <f>Separated!K21</f>
        <v>-5568151</v>
      </c>
      <c r="L90" s="17">
        <f>Separated!K18</f>
        <v>-5618716</v>
      </c>
      <c r="M90" s="6"/>
    </row>
    <row r="91" spans="1:13" ht="21" customHeight="1">
      <c r="A91" s="54" t="s">
        <v>144</v>
      </c>
      <c r="B91" s="54"/>
      <c r="C91" s="54"/>
      <c r="D91" s="55"/>
      <c r="E91" s="55"/>
      <c r="F91" s="6">
        <f>SUM(F84:F90)</f>
        <v>378463</v>
      </c>
      <c r="G91" s="6"/>
      <c r="H91" s="6">
        <f>SUM(H84:H90)</f>
        <v>327898</v>
      </c>
      <c r="I91" s="6"/>
      <c r="J91" s="6">
        <f>SUM(J84:J90)</f>
        <v>378463</v>
      </c>
      <c r="L91" s="6">
        <f>SUM(L84:L90)</f>
        <v>327898</v>
      </c>
      <c r="M91" s="6"/>
    </row>
    <row r="92" spans="1:13" ht="21" customHeight="1">
      <c r="A92" s="54" t="s">
        <v>62</v>
      </c>
      <c r="B92" s="54"/>
      <c r="C92" s="54"/>
      <c r="D92" s="55"/>
      <c r="E92" s="55"/>
      <c r="F92" s="17">
        <f>Consolidated!O23</f>
        <v>-21033</v>
      </c>
      <c r="G92" s="6"/>
      <c r="H92" s="17">
        <f>Consolidated!O20</f>
        <v>-21036</v>
      </c>
      <c r="I92" s="6"/>
      <c r="J92" s="17">
        <v>0</v>
      </c>
      <c r="L92" s="51">
        <v>0</v>
      </c>
      <c r="M92" s="6"/>
    </row>
    <row r="93" spans="1:13" ht="21" customHeight="1">
      <c r="A93" s="53" t="s">
        <v>145</v>
      </c>
      <c r="B93" s="53"/>
      <c r="C93" s="53"/>
      <c r="D93" s="55"/>
      <c r="E93" s="55"/>
      <c r="F93" s="17">
        <f>SUM(F91:F92)</f>
        <v>357430</v>
      </c>
      <c r="G93" s="6"/>
      <c r="H93" s="17">
        <f>SUM(H91:H92)</f>
        <v>306862</v>
      </c>
      <c r="J93" s="17">
        <f>SUM(J91:J92)</f>
        <v>378463</v>
      </c>
      <c r="K93" s="6"/>
      <c r="L93" s="17">
        <f>SUM(L91:L92)</f>
        <v>327898</v>
      </c>
      <c r="M93" s="6"/>
    </row>
    <row r="94" spans="1:13" ht="21" customHeight="1" thickBot="1">
      <c r="A94" s="53" t="s">
        <v>86</v>
      </c>
      <c r="B94" s="53"/>
      <c r="C94" s="53"/>
      <c r="D94" s="55"/>
      <c r="E94" s="55"/>
      <c r="F94" s="20">
        <f>SUM(F61,F93)</f>
        <v>3016750</v>
      </c>
      <c r="G94" s="6"/>
      <c r="H94" s="20">
        <f>SUM(H61,H93)</f>
        <v>3192850</v>
      </c>
      <c r="J94" s="20">
        <f>SUM(J61,J93)</f>
        <v>2951546</v>
      </c>
      <c r="K94" s="6"/>
      <c r="L94" s="20">
        <f>SUM(L61,L93)</f>
        <v>3126539</v>
      </c>
      <c r="M94" s="6"/>
    </row>
    <row r="95" spans="1:13" ht="21" customHeight="1" thickTop="1">
      <c r="A95" s="54"/>
      <c r="B95" s="54"/>
      <c r="D95" s="6"/>
      <c r="E95" s="57"/>
      <c r="F95" s="6">
        <f>F94-F29</f>
        <v>0</v>
      </c>
      <c r="G95" s="57"/>
      <c r="H95" s="6">
        <f>H94-H29</f>
        <v>0</v>
      </c>
      <c r="I95" s="48"/>
      <c r="J95" s="6">
        <f>J94-J29</f>
        <v>0</v>
      </c>
      <c r="K95" s="6"/>
      <c r="L95" s="6">
        <f>L94-L29</f>
        <v>0</v>
      </c>
    </row>
    <row r="96" spans="1:13" ht="21" customHeight="1">
      <c r="A96" s="54" t="s">
        <v>1</v>
      </c>
    </row>
    <row r="97" spans="1:4" ht="21" customHeight="1">
      <c r="A97" s="54"/>
    </row>
    <row r="98" spans="1:4" ht="21" customHeight="1">
      <c r="A98" s="82"/>
      <c r="B98" s="82"/>
      <c r="D98" s="52"/>
    </row>
    <row r="99" spans="1:4" ht="21" customHeight="1">
      <c r="A99" s="54"/>
      <c r="B99" s="54"/>
    </row>
    <row r="100" spans="1:4" ht="21" customHeight="1">
      <c r="A100" s="54"/>
      <c r="B100" s="54"/>
      <c r="C100" s="52" t="s">
        <v>84</v>
      </c>
    </row>
    <row r="101" spans="1:4" ht="21" customHeight="1">
      <c r="A101" s="82"/>
      <c r="B101" s="82"/>
      <c r="D101" s="52"/>
    </row>
  </sheetData>
  <mergeCells count="6">
    <mergeCell ref="F37:H37"/>
    <mergeCell ref="F71:H71"/>
    <mergeCell ref="J5:L5"/>
    <mergeCell ref="J37:L37"/>
    <mergeCell ref="J71:L71"/>
    <mergeCell ref="F5:H5"/>
  </mergeCells>
  <phoneticPr fontId="0" type="noConversion"/>
  <printOptions horizontalCentered="1" gridLinesSet="0"/>
  <pageMargins left="0.78740157480314998" right="0.196850393700787" top="0.78740157480314998" bottom="0.196850393700787" header="0.196850393700787" footer="0.196850393700787"/>
  <pageSetup paperSize="9" scale="85" orientation="portrait" r:id="rId1"/>
  <rowBreaks count="2" manualBreakCount="2">
    <brk id="32" max="16383" man="1"/>
    <brk id="66" max="16383" man="1"/>
  </rowBreaks>
  <ignoredErrors>
    <ignoredError sqref="G7 K7 I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9B89D-EA7B-4FD9-9AFB-C800074AB6FB}">
  <dimension ref="A1:L123"/>
  <sheetViews>
    <sheetView showGridLines="0" view="pageBreakPreview" topLeftCell="A70" zoomScale="85" zoomScaleNormal="106" zoomScaleSheetLayoutView="85" workbookViewId="0">
      <selection activeCell="A89" sqref="A89"/>
    </sheetView>
  </sheetViews>
  <sheetFormatPr defaultColWidth="10.7109375" defaultRowHeight="21" customHeight="1"/>
  <cols>
    <col min="1" max="1" width="35.7109375" style="55" customWidth="1"/>
    <col min="2" max="2" width="8.7109375" style="55" customWidth="1"/>
    <col min="3" max="3" width="0.7109375" style="7" customWidth="1"/>
    <col min="4" max="4" width="6.7109375" style="7" customWidth="1"/>
    <col min="5" max="5" width="0.7109375" style="7" customWidth="1"/>
    <col min="6" max="6" width="13.7109375" style="57" customWidth="1"/>
    <col min="7" max="7" width="0.7109375" style="55" customWidth="1"/>
    <col min="8" max="8" width="13.7109375" style="57" customWidth="1"/>
    <col min="9" max="9" width="0.7109375" style="55" customWidth="1"/>
    <col min="10" max="10" width="13.7109375" style="57" customWidth="1"/>
    <col min="11" max="11" width="0.7109375" style="55" customWidth="1"/>
    <col min="12" max="12" width="13.7109375" style="57" customWidth="1"/>
    <col min="13" max="13" width="0.7109375" style="55" customWidth="1"/>
    <col min="14" max="256" width="10.7109375" style="55"/>
    <col min="257" max="257" width="35.7109375" style="55" customWidth="1"/>
    <col min="258" max="258" width="8.7109375" style="55" customWidth="1"/>
    <col min="259" max="259" width="0.7109375" style="55" customWidth="1"/>
    <col min="260" max="260" width="6.7109375" style="55" customWidth="1"/>
    <col min="261" max="261" width="0.7109375" style="55" customWidth="1"/>
    <col min="262" max="262" width="13.7109375" style="55" customWidth="1"/>
    <col min="263" max="263" width="0.7109375" style="55" customWidth="1"/>
    <col min="264" max="264" width="13.7109375" style="55" customWidth="1"/>
    <col min="265" max="265" width="0.7109375" style="55" customWidth="1"/>
    <col min="266" max="266" width="13.7109375" style="55" customWidth="1"/>
    <col min="267" max="267" width="0.7109375" style="55" customWidth="1"/>
    <col min="268" max="268" width="13.7109375" style="55" customWidth="1"/>
    <col min="269" max="269" width="0.7109375" style="55" customWidth="1"/>
    <col min="270" max="512" width="10.7109375" style="55"/>
    <col min="513" max="513" width="35.7109375" style="55" customWidth="1"/>
    <col min="514" max="514" width="8.7109375" style="55" customWidth="1"/>
    <col min="515" max="515" width="0.7109375" style="55" customWidth="1"/>
    <col min="516" max="516" width="6.7109375" style="55" customWidth="1"/>
    <col min="517" max="517" width="0.7109375" style="55" customWidth="1"/>
    <col min="518" max="518" width="13.7109375" style="55" customWidth="1"/>
    <col min="519" max="519" width="0.7109375" style="55" customWidth="1"/>
    <col min="520" max="520" width="13.7109375" style="55" customWidth="1"/>
    <col min="521" max="521" width="0.7109375" style="55" customWidth="1"/>
    <col min="522" max="522" width="13.7109375" style="55" customWidth="1"/>
    <col min="523" max="523" width="0.7109375" style="55" customWidth="1"/>
    <col min="524" max="524" width="13.7109375" style="55" customWidth="1"/>
    <col min="525" max="525" width="0.7109375" style="55" customWidth="1"/>
    <col min="526" max="768" width="10.7109375" style="55"/>
    <col min="769" max="769" width="35.7109375" style="55" customWidth="1"/>
    <col min="770" max="770" width="8.7109375" style="55" customWidth="1"/>
    <col min="771" max="771" width="0.7109375" style="55" customWidth="1"/>
    <col min="772" max="772" width="6.7109375" style="55" customWidth="1"/>
    <col min="773" max="773" width="0.7109375" style="55" customWidth="1"/>
    <col min="774" max="774" width="13.7109375" style="55" customWidth="1"/>
    <col min="775" max="775" width="0.7109375" style="55" customWidth="1"/>
    <col min="776" max="776" width="13.7109375" style="55" customWidth="1"/>
    <col min="777" max="777" width="0.7109375" style="55" customWidth="1"/>
    <col min="778" max="778" width="13.7109375" style="55" customWidth="1"/>
    <col min="779" max="779" width="0.7109375" style="55" customWidth="1"/>
    <col min="780" max="780" width="13.7109375" style="55" customWidth="1"/>
    <col min="781" max="781" width="0.7109375" style="55" customWidth="1"/>
    <col min="782" max="1024" width="10.7109375" style="55"/>
    <col min="1025" max="1025" width="35.7109375" style="55" customWidth="1"/>
    <col min="1026" max="1026" width="8.7109375" style="55" customWidth="1"/>
    <col min="1027" max="1027" width="0.7109375" style="55" customWidth="1"/>
    <col min="1028" max="1028" width="6.7109375" style="55" customWidth="1"/>
    <col min="1029" max="1029" width="0.7109375" style="55" customWidth="1"/>
    <col min="1030" max="1030" width="13.7109375" style="55" customWidth="1"/>
    <col min="1031" max="1031" width="0.7109375" style="55" customWidth="1"/>
    <col min="1032" max="1032" width="13.7109375" style="55" customWidth="1"/>
    <col min="1033" max="1033" width="0.7109375" style="55" customWidth="1"/>
    <col min="1034" max="1034" width="13.7109375" style="55" customWidth="1"/>
    <col min="1035" max="1035" width="0.7109375" style="55" customWidth="1"/>
    <col min="1036" max="1036" width="13.7109375" style="55" customWidth="1"/>
    <col min="1037" max="1037" width="0.7109375" style="55" customWidth="1"/>
    <col min="1038" max="1280" width="10.7109375" style="55"/>
    <col min="1281" max="1281" width="35.7109375" style="55" customWidth="1"/>
    <col min="1282" max="1282" width="8.7109375" style="55" customWidth="1"/>
    <col min="1283" max="1283" width="0.7109375" style="55" customWidth="1"/>
    <col min="1284" max="1284" width="6.7109375" style="55" customWidth="1"/>
    <col min="1285" max="1285" width="0.7109375" style="55" customWidth="1"/>
    <col min="1286" max="1286" width="13.7109375" style="55" customWidth="1"/>
    <col min="1287" max="1287" width="0.7109375" style="55" customWidth="1"/>
    <col min="1288" max="1288" width="13.7109375" style="55" customWidth="1"/>
    <col min="1289" max="1289" width="0.7109375" style="55" customWidth="1"/>
    <col min="1290" max="1290" width="13.7109375" style="55" customWidth="1"/>
    <col min="1291" max="1291" width="0.7109375" style="55" customWidth="1"/>
    <col min="1292" max="1292" width="13.7109375" style="55" customWidth="1"/>
    <col min="1293" max="1293" width="0.7109375" style="55" customWidth="1"/>
    <col min="1294" max="1536" width="10.7109375" style="55"/>
    <col min="1537" max="1537" width="35.7109375" style="55" customWidth="1"/>
    <col min="1538" max="1538" width="8.7109375" style="55" customWidth="1"/>
    <col min="1539" max="1539" width="0.7109375" style="55" customWidth="1"/>
    <col min="1540" max="1540" width="6.7109375" style="55" customWidth="1"/>
    <col min="1541" max="1541" width="0.7109375" style="55" customWidth="1"/>
    <col min="1542" max="1542" width="13.7109375" style="55" customWidth="1"/>
    <col min="1543" max="1543" width="0.7109375" style="55" customWidth="1"/>
    <col min="1544" max="1544" width="13.7109375" style="55" customWidth="1"/>
    <col min="1545" max="1545" width="0.7109375" style="55" customWidth="1"/>
    <col min="1546" max="1546" width="13.7109375" style="55" customWidth="1"/>
    <col min="1547" max="1547" width="0.7109375" style="55" customWidth="1"/>
    <col min="1548" max="1548" width="13.7109375" style="55" customWidth="1"/>
    <col min="1549" max="1549" width="0.7109375" style="55" customWidth="1"/>
    <col min="1550" max="1792" width="10.7109375" style="55"/>
    <col min="1793" max="1793" width="35.7109375" style="55" customWidth="1"/>
    <col min="1794" max="1794" width="8.7109375" style="55" customWidth="1"/>
    <col min="1795" max="1795" width="0.7109375" style="55" customWidth="1"/>
    <col min="1796" max="1796" width="6.7109375" style="55" customWidth="1"/>
    <col min="1797" max="1797" width="0.7109375" style="55" customWidth="1"/>
    <col min="1798" max="1798" width="13.7109375" style="55" customWidth="1"/>
    <col min="1799" max="1799" width="0.7109375" style="55" customWidth="1"/>
    <col min="1800" max="1800" width="13.7109375" style="55" customWidth="1"/>
    <col min="1801" max="1801" width="0.7109375" style="55" customWidth="1"/>
    <col min="1802" max="1802" width="13.7109375" style="55" customWidth="1"/>
    <col min="1803" max="1803" width="0.7109375" style="55" customWidth="1"/>
    <col min="1804" max="1804" width="13.7109375" style="55" customWidth="1"/>
    <col min="1805" max="1805" width="0.7109375" style="55" customWidth="1"/>
    <col min="1806" max="2048" width="10.7109375" style="55"/>
    <col min="2049" max="2049" width="35.7109375" style="55" customWidth="1"/>
    <col min="2050" max="2050" width="8.7109375" style="55" customWidth="1"/>
    <col min="2051" max="2051" width="0.7109375" style="55" customWidth="1"/>
    <col min="2052" max="2052" width="6.7109375" style="55" customWidth="1"/>
    <col min="2053" max="2053" width="0.7109375" style="55" customWidth="1"/>
    <col min="2054" max="2054" width="13.7109375" style="55" customWidth="1"/>
    <col min="2055" max="2055" width="0.7109375" style="55" customWidth="1"/>
    <col min="2056" max="2056" width="13.7109375" style="55" customWidth="1"/>
    <col min="2057" max="2057" width="0.7109375" style="55" customWidth="1"/>
    <col min="2058" max="2058" width="13.7109375" style="55" customWidth="1"/>
    <col min="2059" max="2059" width="0.7109375" style="55" customWidth="1"/>
    <col min="2060" max="2060" width="13.7109375" style="55" customWidth="1"/>
    <col min="2061" max="2061" width="0.7109375" style="55" customWidth="1"/>
    <col min="2062" max="2304" width="10.7109375" style="55"/>
    <col min="2305" max="2305" width="35.7109375" style="55" customWidth="1"/>
    <col min="2306" max="2306" width="8.7109375" style="55" customWidth="1"/>
    <col min="2307" max="2307" width="0.7109375" style="55" customWidth="1"/>
    <col min="2308" max="2308" width="6.7109375" style="55" customWidth="1"/>
    <col min="2309" max="2309" width="0.7109375" style="55" customWidth="1"/>
    <col min="2310" max="2310" width="13.7109375" style="55" customWidth="1"/>
    <col min="2311" max="2311" width="0.7109375" style="55" customWidth="1"/>
    <col min="2312" max="2312" width="13.7109375" style="55" customWidth="1"/>
    <col min="2313" max="2313" width="0.7109375" style="55" customWidth="1"/>
    <col min="2314" max="2314" width="13.7109375" style="55" customWidth="1"/>
    <col min="2315" max="2315" width="0.7109375" style="55" customWidth="1"/>
    <col min="2316" max="2316" width="13.7109375" style="55" customWidth="1"/>
    <col min="2317" max="2317" width="0.7109375" style="55" customWidth="1"/>
    <col min="2318" max="2560" width="10.7109375" style="55"/>
    <col min="2561" max="2561" width="35.7109375" style="55" customWidth="1"/>
    <col min="2562" max="2562" width="8.7109375" style="55" customWidth="1"/>
    <col min="2563" max="2563" width="0.7109375" style="55" customWidth="1"/>
    <col min="2564" max="2564" width="6.7109375" style="55" customWidth="1"/>
    <col min="2565" max="2565" width="0.7109375" style="55" customWidth="1"/>
    <col min="2566" max="2566" width="13.7109375" style="55" customWidth="1"/>
    <col min="2567" max="2567" width="0.7109375" style="55" customWidth="1"/>
    <col min="2568" max="2568" width="13.7109375" style="55" customWidth="1"/>
    <col min="2569" max="2569" width="0.7109375" style="55" customWidth="1"/>
    <col min="2570" max="2570" width="13.7109375" style="55" customWidth="1"/>
    <col min="2571" max="2571" width="0.7109375" style="55" customWidth="1"/>
    <col min="2572" max="2572" width="13.7109375" style="55" customWidth="1"/>
    <col min="2573" max="2573" width="0.7109375" style="55" customWidth="1"/>
    <col min="2574" max="2816" width="10.7109375" style="55"/>
    <col min="2817" max="2817" width="35.7109375" style="55" customWidth="1"/>
    <col min="2818" max="2818" width="8.7109375" style="55" customWidth="1"/>
    <col min="2819" max="2819" width="0.7109375" style="55" customWidth="1"/>
    <col min="2820" max="2820" width="6.7109375" style="55" customWidth="1"/>
    <col min="2821" max="2821" width="0.7109375" style="55" customWidth="1"/>
    <col min="2822" max="2822" width="13.7109375" style="55" customWidth="1"/>
    <col min="2823" max="2823" width="0.7109375" style="55" customWidth="1"/>
    <col min="2824" max="2824" width="13.7109375" style="55" customWidth="1"/>
    <col min="2825" max="2825" width="0.7109375" style="55" customWidth="1"/>
    <col min="2826" max="2826" width="13.7109375" style="55" customWidth="1"/>
    <col min="2827" max="2827" width="0.7109375" style="55" customWidth="1"/>
    <col min="2828" max="2828" width="13.7109375" style="55" customWidth="1"/>
    <col min="2829" max="2829" width="0.7109375" style="55" customWidth="1"/>
    <col min="2830" max="3072" width="10.7109375" style="55"/>
    <col min="3073" max="3073" width="35.7109375" style="55" customWidth="1"/>
    <col min="3074" max="3074" width="8.7109375" style="55" customWidth="1"/>
    <col min="3075" max="3075" width="0.7109375" style="55" customWidth="1"/>
    <col min="3076" max="3076" width="6.7109375" style="55" customWidth="1"/>
    <col min="3077" max="3077" width="0.7109375" style="55" customWidth="1"/>
    <col min="3078" max="3078" width="13.7109375" style="55" customWidth="1"/>
    <col min="3079" max="3079" width="0.7109375" style="55" customWidth="1"/>
    <col min="3080" max="3080" width="13.7109375" style="55" customWidth="1"/>
    <col min="3081" max="3081" width="0.7109375" style="55" customWidth="1"/>
    <col min="3082" max="3082" width="13.7109375" style="55" customWidth="1"/>
    <col min="3083" max="3083" width="0.7109375" style="55" customWidth="1"/>
    <col min="3084" max="3084" width="13.7109375" style="55" customWidth="1"/>
    <col min="3085" max="3085" width="0.7109375" style="55" customWidth="1"/>
    <col min="3086" max="3328" width="10.7109375" style="55"/>
    <col min="3329" max="3329" width="35.7109375" style="55" customWidth="1"/>
    <col min="3330" max="3330" width="8.7109375" style="55" customWidth="1"/>
    <col min="3331" max="3331" width="0.7109375" style="55" customWidth="1"/>
    <col min="3332" max="3332" width="6.7109375" style="55" customWidth="1"/>
    <col min="3333" max="3333" width="0.7109375" style="55" customWidth="1"/>
    <col min="3334" max="3334" width="13.7109375" style="55" customWidth="1"/>
    <col min="3335" max="3335" width="0.7109375" style="55" customWidth="1"/>
    <col min="3336" max="3336" width="13.7109375" style="55" customWidth="1"/>
    <col min="3337" max="3337" width="0.7109375" style="55" customWidth="1"/>
    <col min="3338" max="3338" width="13.7109375" style="55" customWidth="1"/>
    <col min="3339" max="3339" width="0.7109375" style="55" customWidth="1"/>
    <col min="3340" max="3340" width="13.7109375" style="55" customWidth="1"/>
    <col min="3341" max="3341" width="0.7109375" style="55" customWidth="1"/>
    <col min="3342" max="3584" width="10.7109375" style="55"/>
    <col min="3585" max="3585" width="35.7109375" style="55" customWidth="1"/>
    <col min="3586" max="3586" width="8.7109375" style="55" customWidth="1"/>
    <col min="3587" max="3587" width="0.7109375" style="55" customWidth="1"/>
    <col min="3588" max="3588" width="6.7109375" style="55" customWidth="1"/>
    <col min="3589" max="3589" width="0.7109375" style="55" customWidth="1"/>
    <col min="3590" max="3590" width="13.7109375" style="55" customWidth="1"/>
    <col min="3591" max="3591" width="0.7109375" style="55" customWidth="1"/>
    <col min="3592" max="3592" width="13.7109375" style="55" customWidth="1"/>
    <col min="3593" max="3593" width="0.7109375" style="55" customWidth="1"/>
    <col min="3594" max="3594" width="13.7109375" style="55" customWidth="1"/>
    <col min="3595" max="3595" width="0.7109375" style="55" customWidth="1"/>
    <col min="3596" max="3596" width="13.7109375" style="55" customWidth="1"/>
    <col min="3597" max="3597" width="0.7109375" style="55" customWidth="1"/>
    <col min="3598" max="3840" width="10.7109375" style="55"/>
    <col min="3841" max="3841" width="35.7109375" style="55" customWidth="1"/>
    <col min="3842" max="3842" width="8.7109375" style="55" customWidth="1"/>
    <col min="3843" max="3843" width="0.7109375" style="55" customWidth="1"/>
    <col min="3844" max="3844" width="6.7109375" style="55" customWidth="1"/>
    <col min="3845" max="3845" width="0.7109375" style="55" customWidth="1"/>
    <col min="3846" max="3846" width="13.7109375" style="55" customWidth="1"/>
    <col min="3847" max="3847" width="0.7109375" style="55" customWidth="1"/>
    <col min="3848" max="3848" width="13.7109375" style="55" customWidth="1"/>
    <col min="3849" max="3849" width="0.7109375" style="55" customWidth="1"/>
    <col min="3850" max="3850" width="13.7109375" style="55" customWidth="1"/>
    <col min="3851" max="3851" width="0.7109375" style="55" customWidth="1"/>
    <col min="3852" max="3852" width="13.7109375" style="55" customWidth="1"/>
    <col min="3853" max="3853" width="0.7109375" style="55" customWidth="1"/>
    <col min="3854" max="4096" width="10.7109375" style="55"/>
    <col min="4097" max="4097" width="35.7109375" style="55" customWidth="1"/>
    <col min="4098" max="4098" width="8.7109375" style="55" customWidth="1"/>
    <col min="4099" max="4099" width="0.7109375" style="55" customWidth="1"/>
    <col min="4100" max="4100" width="6.7109375" style="55" customWidth="1"/>
    <col min="4101" max="4101" width="0.7109375" style="55" customWidth="1"/>
    <col min="4102" max="4102" width="13.7109375" style="55" customWidth="1"/>
    <col min="4103" max="4103" width="0.7109375" style="55" customWidth="1"/>
    <col min="4104" max="4104" width="13.7109375" style="55" customWidth="1"/>
    <col min="4105" max="4105" width="0.7109375" style="55" customWidth="1"/>
    <col min="4106" max="4106" width="13.7109375" style="55" customWidth="1"/>
    <col min="4107" max="4107" width="0.7109375" style="55" customWidth="1"/>
    <col min="4108" max="4108" width="13.7109375" style="55" customWidth="1"/>
    <col min="4109" max="4109" width="0.7109375" style="55" customWidth="1"/>
    <col min="4110" max="4352" width="10.7109375" style="55"/>
    <col min="4353" max="4353" width="35.7109375" style="55" customWidth="1"/>
    <col min="4354" max="4354" width="8.7109375" style="55" customWidth="1"/>
    <col min="4355" max="4355" width="0.7109375" style="55" customWidth="1"/>
    <col min="4356" max="4356" width="6.7109375" style="55" customWidth="1"/>
    <col min="4357" max="4357" width="0.7109375" style="55" customWidth="1"/>
    <col min="4358" max="4358" width="13.7109375" style="55" customWidth="1"/>
    <col min="4359" max="4359" width="0.7109375" style="55" customWidth="1"/>
    <col min="4360" max="4360" width="13.7109375" style="55" customWidth="1"/>
    <col min="4361" max="4361" width="0.7109375" style="55" customWidth="1"/>
    <col min="4362" max="4362" width="13.7109375" style="55" customWidth="1"/>
    <col min="4363" max="4363" width="0.7109375" style="55" customWidth="1"/>
    <col min="4364" max="4364" width="13.7109375" style="55" customWidth="1"/>
    <col min="4365" max="4365" width="0.7109375" style="55" customWidth="1"/>
    <col min="4366" max="4608" width="10.7109375" style="55"/>
    <col min="4609" max="4609" width="35.7109375" style="55" customWidth="1"/>
    <col min="4610" max="4610" width="8.7109375" style="55" customWidth="1"/>
    <col min="4611" max="4611" width="0.7109375" style="55" customWidth="1"/>
    <col min="4612" max="4612" width="6.7109375" style="55" customWidth="1"/>
    <col min="4613" max="4613" width="0.7109375" style="55" customWidth="1"/>
    <col min="4614" max="4614" width="13.7109375" style="55" customWidth="1"/>
    <col min="4615" max="4615" width="0.7109375" style="55" customWidth="1"/>
    <col min="4616" max="4616" width="13.7109375" style="55" customWidth="1"/>
    <col min="4617" max="4617" width="0.7109375" style="55" customWidth="1"/>
    <col min="4618" max="4618" width="13.7109375" style="55" customWidth="1"/>
    <col min="4619" max="4619" width="0.7109375" style="55" customWidth="1"/>
    <col min="4620" max="4620" width="13.7109375" style="55" customWidth="1"/>
    <col min="4621" max="4621" width="0.7109375" style="55" customWidth="1"/>
    <col min="4622" max="4864" width="10.7109375" style="55"/>
    <col min="4865" max="4865" width="35.7109375" style="55" customWidth="1"/>
    <col min="4866" max="4866" width="8.7109375" style="55" customWidth="1"/>
    <col min="4867" max="4867" width="0.7109375" style="55" customWidth="1"/>
    <col min="4868" max="4868" width="6.7109375" style="55" customWidth="1"/>
    <col min="4869" max="4869" width="0.7109375" style="55" customWidth="1"/>
    <col min="4870" max="4870" width="13.7109375" style="55" customWidth="1"/>
    <col min="4871" max="4871" width="0.7109375" style="55" customWidth="1"/>
    <col min="4872" max="4872" width="13.7109375" style="55" customWidth="1"/>
    <col min="4873" max="4873" width="0.7109375" style="55" customWidth="1"/>
    <col min="4874" max="4874" width="13.7109375" style="55" customWidth="1"/>
    <col min="4875" max="4875" width="0.7109375" style="55" customWidth="1"/>
    <col min="4876" max="4876" width="13.7109375" style="55" customWidth="1"/>
    <col min="4877" max="4877" width="0.7109375" style="55" customWidth="1"/>
    <col min="4878" max="5120" width="10.7109375" style="55"/>
    <col min="5121" max="5121" width="35.7109375" style="55" customWidth="1"/>
    <col min="5122" max="5122" width="8.7109375" style="55" customWidth="1"/>
    <col min="5123" max="5123" width="0.7109375" style="55" customWidth="1"/>
    <col min="5124" max="5124" width="6.7109375" style="55" customWidth="1"/>
    <col min="5125" max="5125" width="0.7109375" style="55" customWidth="1"/>
    <col min="5126" max="5126" width="13.7109375" style="55" customWidth="1"/>
    <col min="5127" max="5127" width="0.7109375" style="55" customWidth="1"/>
    <col min="5128" max="5128" width="13.7109375" style="55" customWidth="1"/>
    <col min="5129" max="5129" width="0.7109375" style="55" customWidth="1"/>
    <col min="5130" max="5130" width="13.7109375" style="55" customWidth="1"/>
    <col min="5131" max="5131" width="0.7109375" style="55" customWidth="1"/>
    <col min="5132" max="5132" width="13.7109375" style="55" customWidth="1"/>
    <col min="5133" max="5133" width="0.7109375" style="55" customWidth="1"/>
    <col min="5134" max="5376" width="10.7109375" style="55"/>
    <col min="5377" max="5377" width="35.7109375" style="55" customWidth="1"/>
    <col min="5378" max="5378" width="8.7109375" style="55" customWidth="1"/>
    <col min="5379" max="5379" width="0.7109375" style="55" customWidth="1"/>
    <col min="5380" max="5380" width="6.7109375" style="55" customWidth="1"/>
    <col min="5381" max="5381" width="0.7109375" style="55" customWidth="1"/>
    <col min="5382" max="5382" width="13.7109375" style="55" customWidth="1"/>
    <col min="5383" max="5383" width="0.7109375" style="55" customWidth="1"/>
    <col min="5384" max="5384" width="13.7109375" style="55" customWidth="1"/>
    <col min="5385" max="5385" width="0.7109375" style="55" customWidth="1"/>
    <col min="5386" max="5386" width="13.7109375" style="55" customWidth="1"/>
    <col min="5387" max="5387" width="0.7109375" style="55" customWidth="1"/>
    <col min="5388" max="5388" width="13.7109375" style="55" customWidth="1"/>
    <col min="5389" max="5389" width="0.7109375" style="55" customWidth="1"/>
    <col min="5390" max="5632" width="10.7109375" style="55"/>
    <col min="5633" max="5633" width="35.7109375" style="55" customWidth="1"/>
    <col min="5634" max="5634" width="8.7109375" style="55" customWidth="1"/>
    <col min="5635" max="5635" width="0.7109375" style="55" customWidth="1"/>
    <col min="5636" max="5636" width="6.7109375" style="55" customWidth="1"/>
    <col min="5637" max="5637" width="0.7109375" style="55" customWidth="1"/>
    <col min="5638" max="5638" width="13.7109375" style="55" customWidth="1"/>
    <col min="5639" max="5639" width="0.7109375" style="55" customWidth="1"/>
    <col min="5640" max="5640" width="13.7109375" style="55" customWidth="1"/>
    <col min="5641" max="5641" width="0.7109375" style="55" customWidth="1"/>
    <col min="5642" max="5642" width="13.7109375" style="55" customWidth="1"/>
    <col min="5643" max="5643" width="0.7109375" style="55" customWidth="1"/>
    <col min="5644" max="5644" width="13.7109375" style="55" customWidth="1"/>
    <col min="5645" max="5645" width="0.7109375" style="55" customWidth="1"/>
    <col min="5646" max="5888" width="10.7109375" style="55"/>
    <col min="5889" max="5889" width="35.7109375" style="55" customWidth="1"/>
    <col min="5890" max="5890" width="8.7109375" style="55" customWidth="1"/>
    <col min="5891" max="5891" width="0.7109375" style="55" customWidth="1"/>
    <col min="5892" max="5892" width="6.7109375" style="55" customWidth="1"/>
    <col min="5893" max="5893" width="0.7109375" style="55" customWidth="1"/>
    <col min="5894" max="5894" width="13.7109375" style="55" customWidth="1"/>
    <col min="5895" max="5895" width="0.7109375" style="55" customWidth="1"/>
    <col min="5896" max="5896" width="13.7109375" style="55" customWidth="1"/>
    <col min="5897" max="5897" width="0.7109375" style="55" customWidth="1"/>
    <col min="5898" max="5898" width="13.7109375" style="55" customWidth="1"/>
    <col min="5899" max="5899" width="0.7109375" style="55" customWidth="1"/>
    <col min="5900" max="5900" width="13.7109375" style="55" customWidth="1"/>
    <col min="5901" max="5901" width="0.7109375" style="55" customWidth="1"/>
    <col min="5902" max="6144" width="10.7109375" style="55"/>
    <col min="6145" max="6145" width="35.7109375" style="55" customWidth="1"/>
    <col min="6146" max="6146" width="8.7109375" style="55" customWidth="1"/>
    <col min="6147" max="6147" width="0.7109375" style="55" customWidth="1"/>
    <col min="6148" max="6148" width="6.7109375" style="55" customWidth="1"/>
    <col min="6149" max="6149" width="0.7109375" style="55" customWidth="1"/>
    <col min="6150" max="6150" width="13.7109375" style="55" customWidth="1"/>
    <col min="6151" max="6151" width="0.7109375" style="55" customWidth="1"/>
    <col min="6152" max="6152" width="13.7109375" style="55" customWidth="1"/>
    <col min="6153" max="6153" width="0.7109375" style="55" customWidth="1"/>
    <col min="6154" max="6154" width="13.7109375" style="55" customWidth="1"/>
    <col min="6155" max="6155" width="0.7109375" style="55" customWidth="1"/>
    <col min="6156" max="6156" width="13.7109375" style="55" customWidth="1"/>
    <col min="6157" max="6157" width="0.7109375" style="55" customWidth="1"/>
    <col min="6158" max="6400" width="10.7109375" style="55"/>
    <col min="6401" max="6401" width="35.7109375" style="55" customWidth="1"/>
    <col min="6402" max="6402" width="8.7109375" style="55" customWidth="1"/>
    <col min="6403" max="6403" width="0.7109375" style="55" customWidth="1"/>
    <col min="6404" max="6404" width="6.7109375" style="55" customWidth="1"/>
    <col min="6405" max="6405" width="0.7109375" style="55" customWidth="1"/>
    <col min="6406" max="6406" width="13.7109375" style="55" customWidth="1"/>
    <col min="6407" max="6407" width="0.7109375" style="55" customWidth="1"/>
    <col min="6408" max="6408" width="13.7109375" style="55" customWidth="1"/>
    <col min="6409" max="6409" width="0.7109375" style="55" customWidth="1"/>
    <col min="6410" max="6410" width="13.7109375" style="55" customWidth="1"/>
    <col min="6411" max="6411" width="0.7109375" style="55" customWidth="1"/>
    <col min="6412" max="6412" width="13.7109375" style="55" customWidth="1"/>
    <col min="6413" max="6413" width="0.7109375" style="55" customWidth="1"/>
    <col min="6414" max="6656" width="10.7109375" style="55"/>
    <col min="6657" max="6657" width="35.7109375" style="55" customWidth="1"/>
    <col min="6658" max="6658" width="8.7109375" style="55" customWidth="1"/>
    <col min="6659" max="6659" width="0.7109375" style="55" customWidth="1"/>
    <col min="6660" max="6660" width="6.7109375" style="55" customWidth="1"/>
    <col min="6661" max="6661" width="0.7109375" style="55" customWidth="1"/>
    <col min="6662" max="6662" width="13.7109375" style="55" customWidth="1"/>
    <col min="6663" max="6663" width="0.7109375" style="55" customWidth="1"/>
    <col min="6664" max="6664" width="13.7109375" style="55" customWidth="1"/>
    <col min="6665" max="6665" width="0.7109375" style="55" customWidth="1"/>
    <col min="6666" max="6666" width="13.7109375" style="55" customWidth="1"/>
    <col min="6667" max="6667" width="0.7109375" style="55" customWidth="1"/>
    <col min="6668" max="6668" width="13.7109375" style="55" customWidth="1"/>
    <col min="6669" max="6669" width="0.7109375" style="55" customWidth="1"/>
    <col min="6670" max="6912" width="10.7109375" style="55"/>
    <col min="6913" max="6913" width="35.7109375" style="55" customWidth="1"/>
    <col min="6914" max="6914" width="8.7109375" style="55" customWidth="1"/>
    <col min="6915" max="6915" width="0.7109375" style="55" customWidth="1"/>
    <col min="6916" max="6916" width="6.7109375" style="55" customWidth="1"/>
    <col min="6917" max="6917" width="0.7109375" style="55" customWidth="1"/>
    <col min="6918" max="6918" width="13.7109375" style="55" customWidth="1"/>
    <col min="6919" max="6919" width="0.7109375" style="55" customWidth="1"/>
    <col min="6920" max="6920" width="13.7109375" style="55" customWidth="1"/>
    <col min="6921" max="6921" width="0.7109375" style="55" customWidth="1"/>
    <col min="6922" max="6922" width="13.7109375" style="55" customWidth="1"/>
    <col min="6923" max="6923" width="0.7109375" style="55" customWidth="1"/>
    <col min="6924" max="6924" width="13.7109375" style="55" customWidth="1"/>
    <col min="6925" max="6925" width="0.7109375" style="55" customWidth="1"/>
    <col min="6926" max="7168" width="10.7109375" style="55"/>
    <col min="7169" max="7169" width="35.7109375" style="55" customWidth="1"/>
    <col min="7170" max="7170" width="8.7109375" style="55" customWidth="1"/>
    <col min="7171" max="7171" width="0.7109375" style="55" customWidth="1"/>
    <col min="7172" max="7172" width="6.7109375" style="55" customWidth="1"/>
    <col min="7173" max="7173" width="0.7109375" style="55" customWidth="1"/>
    <col min="7174" max="7174" width="13.7109375" style="55" customWidth="1"/>
    <col min="7175" max="7175" width="0.7109375" style="55" customWidth="1"/>
    <col min="7176" max="7176" width="13.7109375" style="55" customWidth="1"/>
    <col min="7177" max="7177" width="0.7109375" style="55" customWidth="1"/>
    <col min="7178" max="7178" width="13.7109375" style="55" customWidth="1"/>
    <col min="7179" max="7179" width="0.7109375" style="55" customWidth="1"/>
    <col min="7180" max="7180" width="13.7109375" style="55" customWidth="1"/>
    <col min="7181" max="7181" width="0.7109375" style="55" customWidth="1"/>
    <col min="7182" max="7424" width="10.7109375" style="55"/>
    <col min="7425" max="7425" width="35.7109375" style="55" customWidth="1"/>
    <col min="7426" max="7426" width="8.7109375" style="55" customWidth="1"/>
    <col min="7427" max="7427" width="0.7109375" style="55" customWidth="1"/>
    <col min="7428" max="7428" width="6.7109375" style="55" customWidth="1"/>
    <col min="7429" max="7429" width="0.7109375" style="55" customWidth="1"/>
    <col min="7430" max="7430" width="13.7109375" style="55" customWidth="1"/>
    <col min="7431" max="7431" width="0.7109375" style="55" customWidth="1"/>
    <col min="7432" max="7432" width="13.7109375" style="55" customWidth="1"/>
    <col min="7433" max="7433" width="0.7109375" style="55" customWidth="1"/>
    <col min="7434" max="7434" width="13.7109375" style="55" customWidth="1"/>
    <col min="7435" max="7435" width="0.7109375" style="55" customWidth="1"/>
    <col min="7436" max="7436" width="13.7109375" style="55" customWidth="1"/>
    <col min="7437" max="7437" width="0.7109375" style="55" customWidth="1"/>
    <col min="7438" max="7680" width="10.7109375" style="55"/>
    <col min="7681" max="7681" width="35.7109375" style="55" customWidth="1"/>
    <col min="7682" max="7682" width="8.7109375" style="55" customWidth="1"/>
    <col min="7683" max="7683" width="0.7109375" style="55" customWidth="1"/>
    <col min="7684" max="7684" width="6.7109375" style="55" customWidth="1"/>
    <col min="7685" max="7685" width="0.7109375" style="55" customWidth="1"/>
    <col min="7686" max="7686" width="13.7109375" style="55" customWidth="1"/>
    <col min="7687" max="7687" width="0.7109375" style="55" customWidth="1"/>
    <col min="7688" max="7688" width="13.7109375" style="55" customWidth="1"/>
    <col min="7689" max="7689" width="0.7109375" style="55" customWidth="1"/>
    <col min="7690" max="7690" width="13.7109375" style="55" customWidth="1"/>
    <col min="7691" max="7691" width="0.7109375" style="55" customWidth="1"/>
    <col min="7692" max="7692" width="13.7109375" style="55" customWidth="1"/>
    <col min="7693" max="7693" width="0.7109375" style="55" customWidth="1"/>
    <col min="7694" max="7936" width="10.7109375" style="55"/>
    <col min="7937" max="7937" width="35.7109375" style="55" customWidth="1"/>
    <col min="7938" max="7938" width="8.7109375" style="55" customWidth="1"/>
    <col min="7939" max="7939" width="0.7109375" style="55" customWidth="1"/>
    <col min="7940" max="7940" width="6.7109375" style="55" customWidth="1"/>
    <col min="7941" max="7941" width="0.7109375" style="55" customWidth="1"/>
    <col min="7942" max="7942" width="13.7109375" style="55" customWidth="1"/>
    <col min="7943" max="7943" width="0.7109375" style="55" customWidth="1"/>
    <col min="7944" max="7944" width="13.7109375" style="55" customWidth="1"/>
    <col min="7945" max="7945" width="0.7109375" style="55" customWidth="1"/>
    <col min="7946" max="7946" width="13.7109375" style="55" customWidth="1"/>
    <col min="7947" max="7947" width="0.7109375" style="55" customWidth="1"/>
    <col min="7948" max="7948" width="13.7109375" style="55" customWidth="1"/>
    <col min="7949" max="7949" width="0.7109375" style="55" customWidth="1"/>
    <col min="7950" max="8192" width="10.7109375" style="55"/>
    <col min="8193" max="8193" width="35.7109375" style="55" customWidth="1"/>
    <col min="8194" max="8194" width="8.7109375" style="55" customWidth="1"/>
    <col min="8195" max="8195" width="0.7109375" style="55" customWidth="1"/>
    <col min="8196" max="8196" width="6.7109375" style="55" customWidth="1"/>
    <col min="8197" max="8197" width="0.7109375" style="55" customWidth="1"/>
    <col min="8198" max="8198" width="13.7109375" style="55" customWidth="1"/>
    <col min="8199" max="8199" width="0.7109375" style="55" customWidth="1"/>
    <col min="8200" max="8200" width="13.7109375" style="55" customWidth="1"/>
    <col min="8201" max="8201" width="0.7109375" style="55" customWidth="1"/>
    <col min="8202" max="8202" width="13.7109375" style="55" customWidth="1"/>
    <col min="8203" max="8203" width="0.7109375" style="55" customWidth="1"/>
    <col min="8204" max="8204" width="13.7109375" style="55" customWidth="1"/>
    <col min="8205" max="8205" width="0.7109375" style="55" customWidth="1"/>
    <col min="8206" max="8448" width="10.7109375" style="55"/>
    <col min="8449" max="8449" width="35.7109375" style="55" customWidth="1"/>
    <col min="8450" max="8450" width="8.7109375" style="55" customWidth="1"/>
    <col min="8451" max="8451" width="0.7109375" style="55" customWidth="1"/>
    <col min="8452" max="8452" width="6.7109375" style="55" customWidth="1"/>
    <col min="8453" max="8453" width="0.7109375" style="55" customWidth="1"/>
    <col min="8454" max="8454" width="13.7109375" style="55" customWidth="1"/>
    <col min="8455" max="8455" width="0.7109375" style="55" customWidth="1"/>
    <col min="8456" max="8456" width="13.7109375" style="55" customWidth="1"/>
    <col min="8457" max="8457" width="0.7109375" style="55" customWidth="1"/>
    <col min="8458" max="8458" width="13.7109375" style="55" customWidth="1"/>
    <col min="8459" max="8459" width="0.7109375" style="55" customWidth="1"/>
    <col min="8460" max="8460" width="13.7109375" style="55" customWidth="1"/>
    <col min="8461" max="8461" width="0.7109375" style="55" customWidth="1"/>
    <col min="8462" max="8704" width="10.7109375" style="55"/>
    <col min="8705" max="8705" width="35.7109375" style="55" customWidth="1"/>
    <col min="8706" max="8706" width="8.7109375" style="55" customWidth="1"/>
    <col min="8707" max="8707" width="0.7109375" style="55" customWidth="1"/>
    <col min="8708" max="8708" width="6.7109375" style="55" customWidth="1"/>
    <col min="8709" max="8709" width="0.7109375" style="55" customWidth="1"/>
    <col min="8710" max="8710" width="13.7109375" style="55" customWidth="1"/>
    <col min="8711" max="8711" width="0.7109375" style="55" customWidth="1"/>
    <col min="8712" max="8712" width="13.7109375" style="55" customWidth="1"/>
    <col min="8713" max="8713" width="0.7109375" style="55" customWidth="1"/>
    <col min="8714" max="8714" width="13.7109375" style="55" customWidth="1"/>
    <col min="8715" max="8715" width="0.7109375" style="55" customWidth="1"/>
    <col min="8716" max="8716" width="13.7109375" style="55" customWidth="1"/>
    <col min="8717" max="8717" width="0.7109375" style="55" customWidth="1"/>
    <col min="8718" max="8960" width="10.7109375" style="55"/>
    <col min="8961" max="8961" width="35.7109375" style="55" customWidth="1"/>
    <col min="8962" max="8962" width="8.7109375" style="55" customWidth="1"/>
    <col min="8963" max="8963" width="0.7109375" style="55" customWidth="1"/>
    <col min="8964" max="8964" width="6.7109375" style="55" customWidth="1"/>
    <col min="8965" max="8965" width="0.7109375" style="55" customWidth="1"/>
    <col min="8966" max="8966" width="13.7109375" style="55" customWidth="1"/>
    <col min="8967" max="8967" width="0.7109375" style="55" customWidth="1"/>
    <col min="8968" max="8968" width="13.7109375" style="55" customWidth="1"/>
    <col min="8969" max="8969" width="0.7109375" style="55" customWidth="1"/>
    <col min="8970" max="8970" width="13.7109375" style="55" customWidth="1"/>
    <col min="8971" max="8971" width="0.7109375" style="55" customWidth="1"/>
    <col min="8972" max="8972" width="13.7109375" style="55" customWidth="1"/>
    <col min="8973" max="8973" width="0.7109375" style="55" customWidth="1"/>
    <col min="8974" max="9216" width="10.7109375" style="55"/>
    <col min="9217" max="9217" width="35.7109375" style="55" customWidth="1"/>
    <col min="9218" max="9218" width="8.7109375" style="55" customWidth="1"/>
    <col min="9219" max="9219" width="0.7109375" style="55" customWidth="1"/>
    <col min="9220" max="9220" width="6.7109375" style="55" customWidth="1"/>
    <col min="9221" max="9221" width="0.7109375" style="55" customWidth="1"/>
    <col min="9222" max="9222" width="13.7109375" style="55" customWidth="1"/>
    <col min="9223" max="9223" width="0.7109375" style="55" customWidth="1"/>
    <col min="9224" max="9224" width="13.7109375" style="55" customWidth="1"/>
    <col min="9225" max="9225" width="0.7109375" style="55" customWidth="1"/>
    <col min="9226" max="9226" width="13.7109375" style="55" customWidth="1"/>
    <col min="9227" max="9227" width="0.7109375" style="55" customWidth="1"/>
    <col min="9228" max="9228" width="13.7109375" style="55" customWidth="1"/>
    <col min="9229" max="9229" width="0.7109375" style="55" customWidth="1"/>
    <col min="9230" max="9472" width="10.7109375" style="55"/>
    <col min="9473" max="9473" width="35.7109375" style="55" customWidth="1"/>
    <col min="9474" max="9474" width="8.7109375" style="55" customWidth="1"/>
    <col min="9475" max="9475" width="0.7109375" style="55" customWidth="1"/>
    <col min="9476" max="9476" width="6.7109375" style="55" customWidth="1"/>
    <col min="9477" max="9477" width="0.7109375" style="55" customWidth="1"/>
    <col min="9478" max="9478" width="13.7109375" style="55" customWidth="1"/>
    <col min="9479" max="9479" width="0.7109375" style="55" customWidth="1"/>
    <col min="9480" max="9480" width="13.7109375" style="55" customWidth="1"/>
    <col min="9481" max="9481" width="0.7109375" style="55" customWidth="1"/>
    <col min="9482" max="9482" width="13.7109375" style="55" customWidth="1"/>
    <col min="9483" max="9483" width="0.7109375" style="55" customWidth="1"/>
    <col min="9484" max="9484" width="13.7109375" style="55" customWidth="1"/>
    <col min="9485" max="9485" width="0.7109375" style="55" customWidth="1"/>
    <col min="9486" max="9728" width="10.7109375" style="55"/>
    <col min="9729" max="9729" width="35.7109375" style="55" customWidth="1"/>
    <col min="9730" max="9730" width="8.7109375" style="55" customWidth="1"/>
    <col min="9731" max="9731" width="0.7109375" style="55" customWidth="1"/>
    <col min="9732" max="9732" width="6.7109375" style="55" customWidth="1"/>
    <col min="9733" max="9733" width="0.7109375" style="55" customWidth="1"/>
    <col min="9734" max="9734" width="13.7109375" style="55" customWidth="1"/>
    <col min="9735" max="9735" width="0.7109375" style="55" customWidth="1"/>
    <col min="9736" max="9736" width="13.7109375" style="55" customWidth="1"/>
    <col min="9737" max="9737" width="0.7109375" style="55" customWidth="1"/>
    <col min="9738" max="9738" width="13.7109375" style="55" customWidth="1"/>
    <col min="9739" max="9739" width="0.7109375" style="55" customWidth="1"/>
    <col min="9740" max="9740" width="13.7109375" style="55" customWidth="1"/>
    <col min="9741" max="9741" width="0.7109375" style="55" customWidth="1"/>
    <col min="9742" max="9984" width="10.7109375" style="55"/>
    <col min="9985" max="9985" width="35.7109375" style="55" customWidth="1"/>
    <col min="9986" max="9986" width="8.7109375" style="55" customWidth="1"/>
    <col min="9987" max="9987" width="0.7109375" style="55" customWidth="1"/>
    <col min="9988" max="9988" width="6.7109375" style="55" customWidth="1"/>
    <col min="9989" max="9989" width="0.7109375" style="55" customWidth="1"/>
    <col min="9990" max="9990" width="13.7109375" style="55" customWidth="1"/>
    <col min="9991" max="9991" width="0.7109375" style="55" customWidth="1"/>
    <col min="9992" max="9992" width="13.7109375" style="55" customWidth="1"/>
    <col min="9993" max="9993" width="0.7109375" style="55" customWidth="1"/>
    <col min="9994" max="9994" width="13.7109375" style="55" customWidth="1"/>
    <col min="9995" max="9995" width="0.7109375" style="55" customWidth="1"/>
    <col min="9996" max="9996" width="13.7109375" style="55" customWidth="1"/>
    <col min="9997" max="9997" width="0.7109375" style="55" customWidth="1"/>
    <col min="9998" max="10240" width="10.7109375" style="55"/>
    <col min="10241" max="10241" width="35.7109375" style="55" customWidth="1"/>
    <col min="10242" max="10242" width="8.7109375" style="55" customWidth="1"/>
    <col min="10243" max="10243" width="0.7109375" style="55" customWidth="1"/>
    <col min="10244" max="10244" width="6.7109375" style="55" customWidth="1"/>
    <col min="10245" max="10245" width="0.7109375" style="55" customWidth="1"/>
    <col min="10246" max="10246" width="13.7109375" style="55" customWidth="1"/>
    <col min="10247" max="10247" width="0.7109375" style="55" customWidth="1"/>
    <col min="10248" max="10248" width="13.7109375" style="55" customWidth="1"/>
    <col min="10249" max="10249" width="0.7109375" style="55" customWidth="1"/>
    <col min="10250" max="10250" width="13.7109375" style="55" customWidth="1"/>
    <col min="10251" max="10251" width="0.7109375" style="55" customWidth="1"/>
    <col min="10252" max="10252" width="13.7109375" style="55" customWidth="1"/>
    <col min="10253" max="10253" width="0.7109375" style="55" customWidth="1"/>
    <col min="10254" max="10496" width="10.7109375" style="55"/>
    <col min="10497" max="10497" width="35.7109375" style="55" customWidth="1"/>
    <col min="10498" max="10498" width="8.7109375" style="55" customWidth="1"/>
    <col min="10499" max="10499" width="0.7109375" style="55" customWidth="1"/>
    <col min="10500" max="10500" width="6.7109375" style="55" customWidth="1"/>
    <col min="10501" max="10501" width="0.7109375" style="55" customWidth="1"/>
    <col min="10502" max="10502" width="13.7109375" style="55" customWidth="1"/>
    <col min="10503" max="10503" width="0.7109375" style="55" customWidth="1"/>
    <col min="10504" max="10504" width="13.7109375" style="55" customWidth="1"/>
    <col min="10505" max="10505" width="0.7109375" style="55" customWidth="1"/>
    <col min="10506" max="10506" width="13.7109375" style="55" customWidth="1"/>
    <col min="10507" max="10507" width="0.7109375" style="55" customWidth="1"/>
    <col min="10508" max="10508" width="13.7109375" style="55" customWidth="1"/>
    <col min="10509" max="10509" width="0.7109375" style="55" customWidth="1"/>
    <col min="10510" max="10752" width="10.7109375" style="55"/>
    <col min="10753" max="10753" width="35.7109375" style="55" customWidth="1"/>
    <col min="10754" max="10754" width="8.7109375" style="55" customWidth="1"/>
    <col min="10755" max="10755" width="0.7109375" style="55" customWidth="1"/>
    <col min="10756" max="10756" width="6.7109375" style="55" customWidth="1"/>
    <col min="10757" max="10757" width="0.7109375" style="55" customWidth="1"/>
    <col min="10758" max="10758" width="13.7109375" style="55" customWidth="1"/>
    <col min="10759" max="10759" width="0.7109375" style="55" customWidth="1"/>
    <col min="10760" max="10760" width="13.7109375" style="55" customWidth="1"/>
    <col min="10761" max="10761" width="0.7109375" style="55" customWidth="1"/>
    <col min="10762" max="10762" width="13.7109375" style="55" customWidth="1"/>
    <col min="10763" max="10763" width="0.7109375" style="55" customWidth="1"/>
    <col min="10764" max="10764" width="13.7109375" style="55" customWidth="1"/>
    <col min="10765" max="10765" width="0.7109375" style="55" customWidth="1"/>
    <col min="10766" max="11008" width="10.7109375" style="55"/>
    <col min="11009" max="11009" width="35.7109375" style="55" customWidth="1"/>
    <col min="11010" max="11010" width="8.7109375" style="55" customWidth="1"/>
    <col min="11011" max="11011" width="0.7109375" style="55" customWidth="1"/>
    <col min="11012" max="11012" width="6.7109375" style="55" customWidth="1"/>
    <col min="11013" max="11013" width="0.7109375" style="55" customWidth="1"/>
    <col min="11014" max="11014" width="13.7109375" style="55" customWidth="1"/>
    <col min="11015" max="11015" width="0.7109375" style="55" customWidth="1"/>
    <col min="11016" max="11016" width="13.7109375" style="55" customWidth="1"/>
    <col min="11017" max="11017" width="0.7109375" style="55" customWidth="1"/>
    <col min="11018" max="11018" width="13.7109375" style="55" customWidth="1"/>
    <col min="11019" max="11019" width="0.7109375" style="55" customWidth="1"/>
    <col min="11020" max="11020" width="13.7109375" style="55" customWidth="1"/>
    <col min="11021" max="11021" width="0.7109375" style="55" customWidth="1"/>
    <col min="11022" max="11264" width="10.7109375" style="55"/>
    <col min="11265" max="11265" width="35.7109375" style="55" customWidth="1"/>
    <col min="11266" max="11266" width="8.7109375" style="55" customWidth="1"/>
    <col min="11267" max="11267" width="0.7109375" style="55" customWidth="1"/>
    <col min="11268" max="11268" width="6.7109375" style="55" customWidth="1"/>
    <col min="11269" max="11269" width="0.7109375" style="55" customWidth="1"/>
    <col min="11270" max="11270" width="13.7109375" style="55" customWidth="1"/>
    <col min="11271" max="11271" width="0.7109375" style="55" customWidth="1"/>
    <col min="11272" max="11272" width="13.7109375" style="55" customWidth="1"/>
    <col min="11273" max="11273" width="0.7109375" style="55" customWidth="1"/>
    <col min="11274" max="11274" width="13.7109375" style="55" customWidth="1"/>
    <col min="11275" max="11275" width="0.7109375" style="55" customWidth="1"/>
    <col min="11276" max="11276" width="13.7109375" style="55" customWidth="1"/>
    <col min="11277" max="11277" width="0.7109375" style="55" customWidth="1"/>
    <col min="11278" max="11520" width="10.7109375" style="55"/>
    <col min="11521" max="11521" width="35.7109375" style="55" customWidth="1"/>
    <col min="11522" max="11522" width="8.7109375" style="55" customWidth="1"/>
    <col min="11523" max="11523" width="0.7109375" style="55" customWidth="1"/>
    <col min="11524" max="11524" width="6.7109375" style="55" customWidth="1"/>
    <col min="11525" max="11525" width="0.7109375" style="55" customWidth="1"/>
    <col min="11526" max="11526" width="13.7109375" style="55" customWidth="1"/>
    <col min="11527" max="11527" width="0.7109375" style="55" customWidth="1"/>
    <col min="11528" max="11528" width="13.7109375" style="55" customWidth="1"/>
    <col min="11529" max="11529" width="0.7109375" style="55" customWidth="1"/>
    <col min="11530" max="11530" width="13.7109375" style="55" customWidth="1"/>
    <col min="11531" max="11531" width="0.7109375" style="55" customWidth="1"/>
    <col min="11532" max="11532" width="13.7109375" style="55" customWidth="1"/>
    <col min="11533" max="11533" width="0.7109375" style="55" customWidth="1"/>
    <col min="11534" max="11776" width="10.7109375" style="55"/>
    <col min="11777" max="11777" width="35.7109375" style="55" customWidth="1"/>
    <col min="11778" max="11778" width="8.7109375" style="55" customWidth="1"/>
    <col min="11779" max="11779" width="0.7109375" style="55" customWidth="1"/>
    <col min="11780" max="11780" width="6.7109375" style="55" customWidth="1"/>
    <col min="11781" max="11781" width="0.7109375" style="55" customWidth="1"/>
    <col min="11782" max="11782" width="13.7109375" style="55" customWidth="1"/>
    <col min="11783" max="11783" width="0.7109375" style="55" customWidth="1"/>
    <col min="11784" max="11784" width="13.7109375" style="55" customWidth="1"/>
    <col min="11785" max="11785" width="0.7109375" style="55" customWidth="1"/>
    <col min="11786" max="11786" width="13.7109375" style="55" customWidth="1"/>
    <col min="11787" max="11787" width="0.7109375" style="55" customWidth="1"/>
    <col min="11788" max="11788" width="13.7109375" style="55" customWidth="1"/>
    <col min="11789" max="11789" width="0.7109375" style="55" customWidth="1"/>
    <col min="11790" max="12032" width="10.7109375" style="55"/>
    <col min="12033" max="12033" width="35.7109375" style="55" customWidth="1"/>
    <col min="12034" max="12034" width="8.7109375" style="55" customWidth="1"/>
    <col min="12035" max="12035" width="0.7109375" style="55" customWidth="1"/>
    <col min="12036" max="12036" width="6.7109375" style="55" customWidth="1"/>
    <col min="12037" max="12037" width="0.7109375" style="55" customWidth="1"/>
    <col min="12038" max="12038" width="13.7109375" style="55" customWidth="1"/>
    <col min="12039" max="12039" width="0.7109375" style="55" customWidth="1"/>
    <col min="12040" max="12040" width="13.7109375" style="55" customWidth="1"/>
    <col min="12041" max="12041" width="0.7109375" style="55" customWidth="1"/>
    <col min="12042" max="12042" width="13.7109375" style="55" customWidth="1"/>
    <col min="12043" max="12043" width="0.7109375" style="55" customWidth="1"/>
    <col min="12044" max="12044" width="13.7109375" style="55" customWidth="1"/>
    <col min="12045" max="12045" width="0.7109375" style="55" customWidth="1"/>
    <col min="12046" max="12288" width="10.7109375" style="55"/>
    <col min="12289" max="12289" width="35.7109375" style="55" customWidth="1"/>
    <col min="12290" max="12290" width="8.7109375" style="55" customWidth="1"/>
    <col min="12291" max="12291" width="0.7109375" style="55" customWidth="1"/>
    <col min="12292" max="12292" width="6.7109375" style="55" customWidth="1"/>
    <col min="12293" max="12293" width="0.7109375" style="55" customWidth="1"/>
    <col min="12294" max="12294" width="13.7109375" style="55" customWidth="1"/>
    <col min="12295" max="12295" width="0.7109375" style="55" customWidth="1"/>
    <col min="12296" max="12296" width="13.7109375" style="55" customWidth="1"/>
    <col min="12297" max="12297" width="0.7109375" style="55" customWidth="1"/>
    <col min="12298" max="12298" width="13.7109375" style="55" customWidth="1"/>
    <col min="12299" max="12299" width="0.7109375" style="55" customWidth="1"/>
    <col min="12300" max="12300" width="13.7109375" style="55" customWidth="1"/>
    <col min="12301" max="12301" width="0.7109375" style="55" customWidth="1"/>
    <col min="12302" max="12544" width="10.7109375" style="55"/>
    <col min="12545" max="12545" width="35.7109375" style="55" customWidth="1"/>
    <col min="12546" max="12546" width="8.7109375" style="55" customWidth="1"/>
    <col min="12547" max="12547" width="0.7109375" style="55" customWidth="1"/>
    <col min="12548" max="12548" width="6.7109375" style="55" customWidth="1"/>
    <col min="12549" max="12549" width="0.7109375" style="55" customWidth="1"/>
    <col min="12550" max="12550" width="13.7109375" style="55" customWidth="1"/>
    <col min="12551" max="12551" width="0.7109375" style="55" customWidth="1"/>
    <col min="12552" max="12552" width="13.7109375" style="55" customWidth="1"/>
    <col min="12553" max="12553" width="0.7109375" style="55" customWidth="1"/>
    <col min="12554" max="12554" width="13.7109375" style="55" customWidth="1"/>
    <col min="12555" max="12555" width="0.7109375" style="55" customWidth="1"/>
    <col min="12556" max="12556" width="13.7109375" style="55" customWidth="1"/>
    <col min="12557" max="12557" width="0.7109375" style="55" customWidth="1"/>
    <col min="12558" max="12800" width="10.7109375" style="55"/>
    <col min="12801" max="12801" width="35.7109375" style="55" customWidth="1"/>
    <col min="12802" max="12802" width="8.7109375" style="55" customWidth="1"/>
    <col min="12803" max="12803" width="0.7109375" style="55" customWidth="1"/>
    <col min="12804" max="12804" width="6.7109375" style="55" customWidth="1"/>
    <col min="12805" max="12805" width="0.7109375" style="55" customWidth="1"/>
    <col min="12806" max="12806" width="13.7109375" style="55" customWidth="1"/>
    <col min="12807" max="12807" width="0.7109375" style="55" customWidth="1"/>
    <col min="12808" max="12808" width="13.7109375" style="55" customWidth="1"/>
    <col min="12809" max="12809" width="0.7109375" style="55" customWidth="1"/>
    <col min="12810" max="12810" width="13.7109375" style="55" customWidth="1"/>
    <col min="12811" max="12811" width="0.7109375" style="55" customWidth="1"/>
    <col min="12812" max="12812" width="13.7109375" style="55" customWidth="1"/>
    <col min="12813" max="12813" width="0.7109375" style="55" customWidth="1"/>
    <col min="12814" max="13056" width="10.7109375" style="55"/>
    <col min="13057" max="13057" width="35.7109375" style="55" customWidth="1"/>
    <col min="13058" max="13058" width="8.7109375" style="55" customWidth="1"/>
    <col min="13059" max="13059" width="0.7109375" style="55" customWidth="1"/>
    <col min="13060" max="13060" width="6.7109375" style="55" customWidth="1"/>
    <col min="13061" max="13061" width="0.7109375" style="55" customWidth="1"/>
    <col min="13062" max="13062" width="13.7109375" style="55" customWidth="1"/>
    <col min="13063" max="13063" width="0.7109375" style="55" customWidth="1"/>
    <col min="13064" max="13064" width="13.7109375" style="55" customWidth="1"/>
    <col min="13065" max="13065" width="0.7109375" style="55" customWidth="1"/>
    <col min="13066" max="13066" width="13.7109375" style="55" customWidth="1"/>
    <col min="13067" max="13067" width="0.7109375" style="55" customWidth="1"/>
    <col min="13068" max="13068" width="13.7109375" style="55" customWidth="1"/>
    <col min="13069" max="13069" width="0.7109375" style="55" customWidth="1"/>
    <col min="13070" max="13312" width="10.7109375" style="55"/>
    <col min="13313" max="13313" width="35.7109375" style="55" customWidth="1"/>
    <col min="13314" max="13314" width="8.7109375" style="55" customWidth="1"/>
    <col min="13315" max="13315" width="0.7109375" style="55" customWidth="1"/>
    <col min="13316" max="13316" width="6.7109375" style="55" customWidth="1"/>
    <col min="13317" max="13317" width="0.7109375" style="55" customWidth="1"/>
    <col min="13318" max="13318" width="13.7109375" style="55" customWidth="1"/>
    <col min="13319" max="13319" width="0.7109375" style="55" customWidth="1"/>
    <col min="13320" max="13320" width="13.7109375" style="55" customWidth="1"/>
    <col min="13321" max="13321" width="0.7109375" style="55" customWidth="1"/>
    <col min="13322" max="13322" width="13.7109375" style="55" customWidth="1"/>
    <col min="13323" max="13323" width="0.7109375" style="55" customWidth="1"/>
    <col min="13324" max="13324" width="13.7109375" style="55" customWidth="1"/>
    <col min="13325" max="13325" width="0.7109375" style="55" customWidth="1"/>
    <col min="13326" max="13568" width="10.7109375" style="55"/>
    <col min="13569" max="13569" width="35.7109375" style="55" customWidth="1"/>
    <col min="13570" max="13570" width="8.7109375" style="55" customWidth="1"/>
    <col min="13571" max="13571" width="0.7109375" style="55" customWidth="1"/>
    <col min="13572" max="13572" width="6.7109375" style="55" customWidth="1"/>
    <col min="13573" max="13573" width="0.7109375" style="55" customWidth="1"/>
    <col min="13574" max="13574" width="13.7109375" style="55" customWidth="1"/>
    <col min="13575" max="13575" width="0.7109375" style="55" customWidth="1"/>
    <col min="13576" max="13576" width="13.7109375" style="55" customWidth="1"/>
    <col min="13577" max="13577" width="0.7109375" style="55" customWidth="1"/>
    <col min="13578" max="13578" width="13.7109375" style="55" customWidth="1"/>
    <col min="13579" max="13579" width="0.7109375" style="55" customWidth="1"/>
    <col min="13580" max="13580" width="13.7109375" style="55" customWidth="1"/>
    <col min="13581" max="13581" width="0.7109375" style="55" customWidth="1"/>
    <col min="13582" max="13824" width="10.7109375" style="55"/>
    <col min="13825" max="13825" width="35.7109375" style="55" customWidth="1"/>
    <col min="13826" max="13826" width="8.7109375" style="55" customWidth="1"/>
    <col min="13827" max="13827" width="0.7109375" style="55" customWidth="1"/>
    <col min="13828" max="13828" width="6.7109375" style="55" customWidth="1"/>
    <col min="13829" max="13829" width="0.7109375" style="55" customWidth="1"/>
    <col min="13830" max="13830" width="13.7109375" style="55" customWidth="1"/>
    <col min="13831" max="13831" width="0.7109375" style="55" customWidth="1"/>
    <col min="13832" max="13832" width="13.7109375" style="55" customWidth="1"/>
    <col min="13833" max="13833" width="0.7109375" style="55" customWidth="1"/>
    <col min="13834" max="13834" width="13.7109375" style="55" customWidth="1"/>
    <col min="13835" max="13835" width="0.7109375" style="55" customWidth="1"/>
    <col min="13836" max="13836" width="13.7109375" style="55" customWidth="1"/>
    <col min="13837" max="13837" width="0.7109375" style="55" customWidth="1"/>
    <col min="13838" max="14080" width="10.7109375" style="55"/>
    <col min="14081" max="14081" width="35.7109375" style="55" customWidth="1"/>
    <col min="14082" max="14082" width="8.7109375" style="55" customWidth="1"/>
    <col min="14083" max="14083" width="0.7109375" style="55" customWidth="1"/>
    <col min="14084" max="14084" width="6.7109375" style="55" customWidth="1"/>
    <col min="14085" max="14085" width="0.7109375" style="55" customWidth="1"/>
    <col min="14086" max="14086" width="13.7109375" style="55" customWidth="1"/>
    <col min="14087" max="14087" width="0.7109375" style="55" customWidth="1"/>
    <col min="14088" max="14088" width="13.7109375" style="55" customWidth="1"/>
    <col min="14089" max="14089" width="0.7109375" style="55" customWidth="1"/>
    <col min="14090" max="14090" width="13.7109375" style="55" customWidth="1"/>
    <col min="14091" max="14091" width="0.7109375" style="55" customWidth="1"/>
    <col min="14092" max="14092" width="13.7109375" style="55" customWidth="1"/>
    <col min="14093" max="14093" width="0.7109375" style="55" customWidth="1"/>
    <col min="14094" max="14336" width="10.7109375" style="55"/>
    <col min="14337" max="14337" width="35.7109375" style="55" customWidth="1"/>
    <col min="14338" max="14338" width="8.7109375" style="55" customWidth="1"/>
    <col min="14339" max="14339" width="0.7109375" style="55" customWidth="1"/>
    <col min="14340" max="14340" width="6.7109375" style="55" customWidth="1"/>
    <col min="14341" max="14341" width="0.7109375" style="55" customWidth="1"/>
    <col min="14342" max="14342" width="13.7109375" style="55" customWidth="1"/>
    <col min="14343" max="14343" width="0.7109375" style="55" customWidth="1"/>
    <col min="14344" max="14344" width="13.7109375" style="55" customWidth="1"/>
    <col min="14345" max="14345" width="0.7109375" style="55" customWidth="1"/>
    <col min="14346" max="14346" width="13.7109375" style="55" customWidth="1"/>
    <col min="14347" max="14347" width="0.7109375" style="55" customWidth="1"/>
    <col min="14348" max="14348" width="13.7109375" style="55" customWidth="1"/>
    <col min="14349" max="14349" width="0.7109375" style="55" customWidth="1"/>
    <col min="14350" max="14592" width="10.7109375" style="55"/>
    <col min="14593" max="14593" width="35.7109375" style="55" customWidth="1"/>
    <col min="14594" max="14594" width="8.7109375" style="55" customWidth="1"/>
    <col min="14595" max="14595" width="0.7109375" style="55" customWidth="1"/>
    <col min="14596" max="14596" width="6.7109375" style="55" customWidth="1"/>
    <col min="14597" max="14597" width="0.7109375" style="55" customWidth="1"/>
    <col min="14598" max="14598" width="13.7109375" style="55" customWidth="1"/>
    <col min="14599" max="14599" width="0.7109375" style="55" customWidth="1"/>
    <col min="14600" max="14600" width="13.7109375" style="55" customWidth="1"/>
    <col min="14601" max="14601" width="0.7109375" style="55" customWidth="1"/>
    <col min="14602" max="14602" width="13.7109375" style="55" customWidth="1"/>
    <col min="14603" max="14603" width="0.7109375" style="55" customWidth="1"/>
    <col min="14604" max="14604" width="13.7109375" style="55" customWidth="1"/>
    <col min="14605" max="14605" width="0.7109375" style="55" customWidth="1"/>
    <col min="14606" max="14848" width="10.7109375" style="55"/>
    <col min="14849" max="14849" width="35.7109375" style="55" customWidth="1"/>
    <col min="14850" max="14850" width="8.7109375" style="55" customWidth="1"/>
    <col min="14851" max="14851" width="0.7109375" style="55" customWidth="1"/>
    <col min="14852" max="14852" width="6.7109375" style="55" customWidth="1"/>
    <col min="14853" max="14853" width="0.7109375" style="55" customWidth="1"/>
    <col min="14854" max="14854" width="13.7109375" style="55" customWidth="1"/>
    <col min="14855" max="14855" width="0.7109375" style="55" customWidth="1"/>
    <col min="14856" max="14856" width="13.7109375" style="55" customWidth="1"/>
    <col min="14857" max="14857" width="0.7109375" style="55" customWidth="1"/>
    <col min="14858" max="14858" width="13.7109375" style="55" customWidth="1"/>
    <col min="14859" max="14859" width="0.7109375" style="55" customWidth="1"/>
    <col min="14860" max="14860" width="13.7109375" style="55" customWidth="1"/>
    <col min="14861" max="14861" width="0.7109375" style="55" customWidth="1"/>
    <col min="14862" max="15104" width="10.7109375" style="55"/>
    <col min="15105" max="15105" width="35.7109375" style="55" customWidth="1"/>
    <col min="15106" max="15106" width="8.7109375" style="55" customWidth="1"/>
    <col min="15107" max="15107" width="0.7109375" style="55" customWidth="1"/>
    <col min="15108" max="15108" width="6.7109375" style="55" customWidth="1"/>
    <col min="15109" max="15109" width="0.7109375" style="55" customWidth="1"/>
    <col min="15110" max="15110" width="13.7109375" style="55" customWidth="1"/>
    <col min="15111" max="15111" width="0.7109375" style="55" customWidth="1"/>
    <col min="15112" max="15112" width="13.7109375" style="55" customWidth="1"/>
    <col min="15113" max="15113" width="0.7109375" style="55" customWidth="1"/>
    <col min="15114" max="15114" width="13.7109375" style="55" customWidth="1"/>
    <col min="15115" max="15115" width="0.7109375" style="55" customWidth="1"/>
    <col min="15116" max="15116" width="13.7109375" style="55" customWidth="1"/>
    <col min="15117" max="15117" width="0.7109375" style="55" customWidth="1"/>
    <col min="15118" max="15360" width="10.7109375" style="55"/>
    <col min="15361" max="15361" width="35.7109375" style="55" customWidth="1"/>
    <col min="15362" max="15362" width="8.7109375" style="55" customWidth="1"/>
    <col min="15363" max="15363" width="0.7109375" style="55" customWidth="1"/>
    <col min="15364" max="15364" width="6.7109375" style="55" customWidth="1"/>
    <col min="15365" max="15365" width="0.7109375" style="55" customWidth="1"/>
    <col min="15366" max="15366" width="13.7109375" style="55" customWidth="1"/>
    <col min="15367" max="15367" width="0.7109375" style="55" customWidth="1"/>
    <col min="15368" max="15368" width="13.7109375" style="55" customWidth="1"/>
    <col min="15369" max="15369" width="0.7109375" style="55" customWidth="1"/>
    <col min="15370" max="15370" width="13.7109375" style="55" customWidth="1"/>
    <col min="15371" max="15371" width="0.7109375" style="55" customWidth="1"/>
    <col min="15372" max="15372" width="13.7109375" style="55" customWidth="1"/>
    <col min="15373" max="15373" width="0.7109375" style="55" customWidth="1"/>
    <col min="15374" max="15616" width="10.7109375" style="55"/>
    <col min="15617" max="15617" width="35.7109375" style="55" customWidth="1"/>
    <col min="15618" max="15618" width="8.7109375" style="55" customWidth="1"/>
    <col min="15619" max="15619" width="0.7109375" style="55" customWidth="1"/>
    <col min="15620" max="15620" width="6.7109375" style="55" customWidth="1"/>
    <col min="15621" max="15621" width="0.7109375" style="55" customWidth="1"/>
    <col min="15622" max="15622" width="13.7109375" style="55" customWidth="1"/>
    <col min="15623" max="15623" width="0.7109375" style="55" customWidth="1"/>
    <col min="15624" max="15624" width="13.7109375" style="55" customWidth="1"/>
    <col min="15625" max="15625" width="0.7109375" style="55" customWidth="1"/>
    <col min="15626" max="15626" width="13.7109375" style="55" customWidth="1"/>
    <col min="15627" max="15627" width="0.7109375" style="55" customWidth="1"/>
    <col min="15628" max="15628" width="13.7109375" style="55" customWidth="1"/>
    <col min="15629" max="15629" width="0.7109375" style="55" customWidth="1"/>
    <col min="15630" max="15872" width="10.7109375" style="55"/>
    <col min="15873" max="15873" width="35.7109375" style="55" customWidth="1"/>
    <col min="15874" max="15874" width="8.7109375" style="55" customWidth="1"/>
    <col min="15875" max="15875" width="0.7109375" style="55" customWidth="1"/>
    <col min="15876" max="15876" width="6.7109375" style="55" customWidth="1"/>
    <col min="15877" max="15877" width="0.7109375" style="55" customWidth="1"/>
    <col min="15878" max="15878" width="13.7109375" style="55" customWidth="1"/>
    <col min="15879" max="15879" width="0.7109375" style="55" customWidth="1"/>
    <col min="15880" max="15880" width="13.7109375" style="55" customWidth="1"/>
    <col min="15881" max="15881" width="0.7109375" style="55" customWidth="1"/>
    <col min="15882" max="15882" width="13.7109375" style="55" customWidth="1"/>
    <col min="15883" max="15883" width="0.7109375" style="55" customWidth="1"/>
    <col min="15884" max="15884" width="13.7109375" style="55" customWidth="1"/>
    <col min="15885" max="15885" width="0.7109375" style="55" customWidth="1"/>
    <col min="15886" max="16128" width="10.7109375" style="55"/>
    <col min="16129" max="16129" width="35.7109375" style="55" customWidth="1"/>
    <col min="16130" max="16130" width="8.7109375" style="55" customWidth="1"/>
    <col min="16131" max="16131" width="0.7109375" style="55" customWidth="1"/>
    <col min="16132" max="16132" width="6.7109375" style="55" customWidth="1"/>
    <col min="16133" max="16133" width="0.7109375" style="55" customWidth="1"/>
    <col min="16134" max="16134" width="13.7109375" style="55" customWidth="1"/>
    <col min="16135" max="16135" width="0.7109375" style="55" customWidth="1"/>
    <col min="16136" max="16136" width="13.7109375" style="55" customWidth="1"/>
    <col min="16137" max="16137" width="0.7109375" style="55" customWidth="1"/>
    <col min="16138" max="16138" width="13.7109375" style="55" customWidth="1"/>
    <col min="16139" max="16139" width="0.7109375" style="55" customWidth="1"/>
    <col min="16140" max="16140" width="13.7109375" style="55" customWidth="1"/>
    <col min="16141" max="16141" width="0.7109375" style="55" customWidth="1"/>
    <col min="16142" max="16384" width="10.7109375" style="55"/>
  </cols>
  <sheetData>
    <row r="1" spans="1:12" ht="21" customHeight="1">
      <c r="B1" s="54"/>
      <c r="C1" s="54"/>
      <c r="D1" s="54"/>
      <c r="E1" s="54"/>
      <c r="F1" s="54"/>
      <c r="G1" s="54"/>
      <c r="H1" s="54"/>
      <c r="I1" s="54"/>
      <c r="J1" s="54"/>
      <c r="K1" s="54"/>
      <c r="L1" s="1" t="s">
        <v>53</v>
      </c>
    </row>
    <row r="2" spans="1:12" ht="21" customHeight="1">
      <c r="A2" s="53" t="s">
        <v>91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1" customHeight="1">
      <c r="A3" s="53" t="s">
        <v>78</v>
      </c>
      <c r="B3" s="4"/>
      <c r="C3" s="2"/>
      <c r="D3" s="2"/>
      <c r="E3" s="2"/>
      <c r="F3" s="3"/>
      <c r="G3" s="4"/>
      <c r="H3" s="3"/>
      <c r="I3" s="4"/>
      <c r="J3" s="3"/>
      <c r="K3" s="4"/>
      <c r="L3" s="3"/>
    </row>
    <row r="4" spans="1:12" ht="21" customHeight="1">
      <c r="A4" s="53" t="s">
        <v>198</v>
      </c>
      <c r="B4" s="4"/>
      <c r="C4" s="2"/>
      <c r="D4" s="2"/>
      <c r="E4" s="2"/>
      <c r="F4" s="3"/>
      <c r="G4" s="4"/>
      <c r="H4" s="3"/>
      <c r="I4" s="4"/>
      <c r="J4" s="3"/>
      <c r="K4" s="4"/>
      <c r="L4" s="3"/>
    </row>
    <row r="5" spans="1:12" ht="21" customHeight="1">
      <c r="A5" s="54"/>
      <c r="B5" s="54"/>
      <c r="C5" s="4"/>
      <c r="D5" s="4"/>
      <c r="E5" s="4"/>
      <c r="F5" s="3"/>
      <c r="G5" s="4"/>
      <c r="H5" s="3"/>
      <c r="I5" s="4"/>
      <c r="J5" s="5"/>
      <c r="K5" s="4"/>
      <c r="L5" s="5" t="s">
        <v>169</v>
      </c>
    </row>
    <row r="6" spans="1:12" ht="21" customHeight="1">
      <c r="A6" s="54"/>
      <c r="F6" s="8"/>
      <c r="G6" s="9" t="s">
        <v>10</v>
      </c>
      <c r="H6" s="8"/>
      <c r="I6" s="10"/>
      <c r="J6" s="8"/>
      <c r="K6" s="9" t="s">
        <v>11</v>
      </c>
      <c r="L6" s="8"/>
    </row>
    <row r="7" spans="1:12" ht="21" customHeight="1">
      <c r="A7" s="54"/>
      <c r="C7" s="11"/>
      <c r="D7" s="11" t="s">
        <v>0</v>
      </c>
      <c r="E7" s="11"/>
      <c r="F7" s="12">
        <v>2025</v>
      </c>
      <c r="G7" s="12"/>
      <c r="H7" s="12">
        <v>2024</v>
      </c>
      <c r="I7" s="13"/>
      <c r="J7" s="12">
        <v>2025</v>
      </c>
      <c r="K7" s="12"/>
      <c r="L7" s="12">
        <v>2024</v>
      </c>
    </row>
    <row r="8" spans="1:12" ht="21" customHeight="1">
      <c r="A8" s="53" t="s">
        <v>36</v>
      </c>
      <c r="F8" s="56"/>
      <c r="H8" s="56"/>
      <c r="J8" s="56"/>
      <c r="L8" s="56"/>
    </row>
    <row r="9" spans="1:12" ht="21" customHeight="1">
      <c r="A9" s="54" t="s">
        <v>54</v>
      </c>
      <c r="E9" s="55"/>
      <c r="F9" s="57">
        <v>17446</v>
      </c>
      <c r="G9" s="57"/>
      <c r="H9" s="57">
        <v>17403</v>
      </c>
      <c r="I9" s="57"/>
      <c r="J9" s="57">
        <v>17432</v>
      </c>
      <c r="K9" s="57"/>
      <c r="L9" s="57">
        <v>17385</v>
      </c>
    </row>
    <row r="10" spans="1:12" ht="21" customHeight="1">
      <c r="A10" s="54" t="s">
        <v>55</v>
      </c>
      <c r="C10" s="55"/>
      <c r="D10" s="55"/>
      <c r="E10" s="55"/>
      <c r="F10" s="57">
        <v>117507</v>
      </c>
      <c r="G10" s="57"/>
      <c r="H10" s="57">
        <v>146576</v>
      </c>
      <c r="I10" s="57"/>
      <c r="J10" s="57">
        <v>90754</v>
      </c>
      <c r="K10" s="57"/>
      <c r="L10" s="57">
        <v>115716</v>
      </c>
    </row>
    <row r="11" spans="1:12" ht="21" customHeight="1">
      <c r="A11" s="54" t="s">
        <v>128</v>
      </c>
      <c r="C11" s="55"/>
      <c r="D11" s="55"/>
      <c r="E11" s="55"/>
      <c r="F11" s="57">
        <v>5916</v>
      </c>
      <c r="G11" s="57"/>
      <c r="H11" s="57">
        <v>114</v>
      </c>
      <c r="I11" s="57"/>
      <c r="J11" s="57">
        <v>5916</v>
      </c>
      <c r="K11" s="57"/>
      <c r="L11" s="57">
        <v>114</v>
      </c>
    </row>
    <row r="12" spans="1:12" ht="21" customHeight="1">
      <c r="A12" s="54" t="s">
        <v>189</v>
      </c>
      <c r="C12" s="55"/>
      <c r="D12" s="55"/>
      <c r="E12" s="55"/>
      <c r="F12" s="57">
        <v>84</v>
      </c>
      <c r="G12" s="57"/>
      <c r="H12" s="57">
        <v>103</v>
      </c>
      <c r="I12" s="57"/>
      <c r="J12" s="57">
        <v>84</v>
      </c>
      <c r="K12" s="57"/>
      <c r="L12" s="57">
        <v>103</v>
      </c>
    </row>
    <row r="13" spans="1:12" ht="21" customHeight="1">
      <c r="A13" s="54" t="s">
        <v>35</v>
      </c>
      <c r="E13" s="55"/>
      <c r="F13" s="57">
        <v>724</v>
      </c>
      <c r="G13" s="57"/>
      <c r="H13" s="57">
        <v>1833</v>
      </c>
      <c r="I13" s="57"/>
      <c r="J13" s="57">
        <v>2878</v>
      </c>
      <c r="K13" s="57"/>
      <c r="L13" s="57">
        <v>2504</v>
      </c>
    </row>
    <row r="14" spans="1:12" ht="21" customHeight="1">
      <c r="A14" s="53" t="s">
        <v>37</v>
      </c>
      <c r="E14" s="5"/>
      <c r="F14" s="18">
        <f>SUM(F9:F13)</f>
        <v>141677</v>
      </c>
      <c r="G14" s="57"/>
      <c r="H14" s="18">
        <f>SUM(H9:H13)</f>
        <v>166029</v>
      </c>
      <c r="I14" s="57"/>
      <c r="J14" s="18">
        <f>SUM(J9:J13)</f>
        <v>117064</v>
      </c>
      <c r="K14" s="57"/>
      <c r="L14" s="18">
        <f>SUM(L9:L13)</f>
        <v>135822</v>
      </c>
    </row>
    <row r="15" spans="1:12" ht="21" customHeight="1">
      <c r="A15" s="53" t="s">
        <v>38</v>
      </c>
      <c r="E15" s="5"/>
      <c r="F15" s="6"/>
      <c r="G15" s="57"/>
      <c r="H15" s="6"/>
      <c r="I15" s="57"/>
      <c r="J15" s="6"/>
      <c r="K15" s="57"/>
      <c r="L15" s="6"/>
    </row>
    <row r="16" spans="1:12" ht="21" customHeight="1">
      <c r="A16" s="54" t="s">
        <v>56</v>
      </c>
      <c r="E16" s="5"/>
      <c r="F16" s="6">
        <v>14019</v>
      </c>
      <c r="G16" s="57"/>
      <c r="H16" s="6">
        <v>17208</v>
      </c>
      <c r="I16" s="57"/>
      <c r="J16" s="6">
        <v>14010</v>
      </c>
      <c r="K16" s="57"/>
      <c r="L16" s="6">
        <v>17208</v>
      </c>
    </row>
    <row r="17" spans="1:12" ht="21" customHeight="1">
      <c r="A17" s="54" t="s">
        <v>57</v>
      </c>
      <c r="E17" s="55"/>
      <c r="F17" s="57">
        <v>67526</v>
      </c>
      <c r="G17" s="57"/>
      <c r="H17" s="57">
        <v>71476</v>
      </c>
      <c r="I17" s="57"/>
      <c r="J17" s="57">
        <v>46954</v>
      </c>
      <c r="K17" s="57"/>
      <c r="L17" s="57">
        <v>53382</v>
      </c>
    </row>
    <row r="18" spans="1:12" ht="21" customHeight="1">
      <c r="A18" s="54" t="s">
        <v>129</v>
      </c>
      <c r="E18" s="55"/>
      <c r="F18" s="57">
        <v>5725</v>
      </c>
      <c r="G18" s="57"/>
      <c r="H18" s="57">
        <v>110</v>
      </c>
      <c r="I18" s="57"/>
      <c r="J18" s="57">
        <v>5725</v>
      </c>
      <c r="K18" s="57"/>
      <c r="L18" s="57">
        <v>110</v>
      </c>
    </row>
    <row r="19" spans="1:12" ht="21" customHeight="1">
      <c r="A19" s="54" t="s">
        <v>100</v>
      </c>
      <c r="E19" s="55"/>
      <c r="F19" s="57">
        <v>2013</v>
      </c>
      <c r="G19" s="57"/>
      <c r="H19" s="57">
        <v>2176</v>
      </c>
      <c r="I19" s="57"/>
      <c r="J19" s="57">
        <v>17</v>
      </c>
      <c r="K19" s="57"/>
      <c r="L19" s="57">
        <v>145</v>
      </c>
    </row>
    <row r="20" spans="1:12" ht="21" customHeight="1">
      <c r="A20" s="54" t="s">
        <v>46</v>
      </c>
      <c r="E20" s="55"/>
      <c r="F20" s="57">
        <v>10496</v>
      </c>
      <c r="G20" s="57"/>
      <c r="H20" s="57">
        <v>12233</v>
      </c>
      <c r="I20" s="57"/>
      <c r="J20" s="57">
        <v>5190</v>
      </c>
      <c r="K20" s="57"/>
      <c r="L20" s="57">
        <v>6397</v>
      </c>
    </row>
    <row r="21" spans="1:12" ht="21" customHeight="1">
      <c r="A21" s="54" t="s">
        <v>47</v>
      </c>
      <c r="E21" s="55"/>
      <c r="F21" s="57">
        <v>1724</v>
      </c>
      <c r="G21" s="57"/>
      <c r="H21" s="57">
        <v>1719</v>
      </c>
      <c r="I21" s="57"/>
      <c r="J21" s="57">
        <v>0</v>
      </c>
      <c r="K21" s="57"/>
      <c r="L21" s="57">
        <v>0</v>
      </c>
    </row>
    <row r="22" spans="1:12" ht="21" customHeight="1">
      <c r="A22" s="53" t="s">
        <v>39</v>
      </c>
      <c r="E22" s="55"/>
      <c r="F22" s="72">
        <f>SUM(F16:F21)</f>
        <v>101503</v>
      </c>
      <c r="G22" s="57"/>
      <c r="H22" s="72">
        <f>SUM(H16:H21)</f>
        <v>104922</v>
      </c>
      <c r="I22" s="57"/>
      <c r="J22" s="72">
        <f>SUM(J16:J21)</f>
        <v>71896</v>
      </c>
      <c r="K22" s="57"/>
      <c r="L22" s="72">
        <f>SUM(L16:L21)</f>
        <v>77242</v>
      </c>
    </row>
    <row r="23" spans="1:12" ht="21" customHeight="1">
      <c r="A23" s="53" t="s">
        <v>217</v>
      </c>
      <c r="E23" s="55"/>
      <c r="F23" s="57">
        <f>F14-F22</f>
        <v>40174</v>
      </c>
      <c r="G23" s="57"/>
      <c r="H23" s="57">
        <f>H14-H22</f>
        <v>61107</v>
      </c>
      <c r="I23" s="57"/>
      <c r="J23" s="57">
        <f>J14-J22</f>
        <v>45168</v>
      </c>
      <c r="K23" s="57"/>
      <c r="L23" s="57">
        <f>L14-L22</f>
        <v>58580</v>
      </c>
    </row>
    <row r="24" spans="1:12" ht="21" customHeight="1">
      <c r="A24" s="54" t="s">
        <v>89</v>
      </c>
      <c r="D24" s="15">
        <v>5.2</v>
      </c>
      <c r="E24" s="55"/>
      <c r="F24" s="57">
        <v>0</v>
      </c>
      <c r="G24" s="57"/>
      <c r="H24" s="57">
        <v>0</v>
      </c>
      <c r="I24" s="57"/>
      <c r="J24" s="57">
        <v>-8290</v>
      </c>
      <c r="K24" s="57"/>
      <c r="L24" s="57">
        <v>-2682</v>
      </c>
    </row>
    <row r="25" spans="1:12" ht="21" customHeight="1">
      <c r="A25" s="54" t="s">
        <v>110</v>
      </c>
      <c r="D25" s="15"/>
      <c r="E25" s="55"/>
      <c r="F25" s="57">
        <v>168</v>
      </c>
      <c r="G25" s="57"/>
      <c r="H25" s="57">
        <v>272</v>
      </c>
      <c r="I25" s="57"/>
      <c r="J25" s="57">
        <v>3956</v>
      </c>
      <c r="K25" s="57"/>
      <c r="L25" s="57">
        <v>4598</v>
      </c>
    </row>
    <row r="26" spans="1:12" ht="21" customHeight="1">
      <c r="A26" s="54" t="s">
        <v>69</v>
      </c>
      <c r="D26" s="15"/>
      <c r="E26" s="55"/>
      <c r="F26" s="58">
        <v>-23406</v>
      </c>
      <c r="G26" s="57"/>
      <c r="H26" s="58">
        <v>-34149</v>
      </c>
      <c r="I26" s="57"/>
      <c r="J26" s="58">
        <v>-23399</v>
      </c>
      <c r="K26" s="57"/>
      <c r="L26" s="58">
        <v>-34163</v>
      </c>
    </row>
    <row r="27" spans="1:12" ht="21" customHeight="1">
      <c r="A27" s="53" t="s">
        <v>203</v>
      </c>
      <c r="E27" s="55"/>
      <c r="F27" s="6">
        <f>SUM(F23:F26)</f>
        <v>16936</v>
      </c>
      <c r="G27" s="57"/>
      <c r="H27" s="6">
        <f>SUM(H23:H26)</f>
        <v>27230</v>
      </c>
      <c r="I27" s="57"/>
      <c r="J27" s="6">
        <f>SUM(J23:J26)</f>
        <v>17435</v>
      </c>
      <c r="K27" s="57"/>
      <c r="L27" s="6">
        <f>SUM(L23:L26)</f>
        <v>26333</v>
      </c>
    </row>
    <row r="28" spans="1:12" ht="21" customHeight="1">
      <c r="A28" s="54" t="s">
        <v>181</v>
      </c>
      <c r="D28" s="7">
        <v>10</v>
      </c>
      <c r="E28" s="55"/>
      <c r="F28" s="17">
        <v>298</v>
      </c>
      <c r="G28" s="57"/>
      <c r="H28" s="17">
        <v>549</v>
      </c>
      <c r="I28" s="57"/>
      <c r="J28" s="17">
        <v>0</v>
      </c>
      <c r="K28" s="57"/>
      <c r="L28" s="17">
        <v>708</v>
      </c>
    </row>
    <row r="29" spans="1:12" ht="21" customHeight="1" thickBot="1">
      <c r="A29" s="53" t="s">
        <v>204</v>
      </c>
      <c r="E29" s="55"/>
      <c r="F29" s="73">
        <f>SUM(F27:F28)</f>
        <v>17234</v>
      </c>
      <c r="G29" s="57"/>
      <c r="H29" s="73">
        <f>SUM(H27:H28)</f>
        <v>27779</v>
      </c>
      <c r="I29" s="57"/>
      <c r="J29" s="73">
        <f>SUM(J27:J28)</f>
        <v>17435</v>
      </c>
      <c r="K29" s="57"/>
      <c r="L29" s="73">
        <f>SUM(L27:L28)</f>
        <v>27041</v>
      </c>
    </row>
    <row r="30" spans="1:12" ht="21" customHeight="1" thickTop="1">
      <c r="A30" s="54"/>
      <c r="E30" s="55"/>
      <c r="F30" s="55"/>
      <c r="H30" s="55"/>
      <c r="J30" s="55"/>
      <c r="L30" s="55"/>
    </row>
    <row r="31" spans="1:12" ht="21" customHeight="1">
      <c r="A31" s="53" t="s">
        <v>218</v>
      </c>
      <c r="E31" s="55"/>
      <c r="F31" s="55"/>
      <c r="H31" s="55"/>
      <c r="J31" s="55"/>
      <c r="L31" s="55"/>
    </row>
    <row r="32" spans="1:12" ht="21" customHeight="1" thickBot="1">
      <c r="A32" s="54" t="s">
        <v>61</v>
      </c>
      <c r="E32" s="55"/>
      <c r="F32" s="57">
        <f>SUM(F34-F33)</f>
        <v>17435</v>
      </c>
      <c r="G32" s="57"/>
      <c r="H32" s="57">
        <f>SUM(H34-H33)</f>
        <v>27041</v>
      </c>
      <c r="I32" s="57"/>
      <c r="J32" s="74">
        <f>J29</f>
        <v>17435</v>
      </c>
      <c r="K32" s="57"/>
      <c r="L32" s="74">
        <f>L29</f>
        <v>27041</v>
      </c>
    </row>
    <row r="33" spans="1:12" ht="21" customHeight="1" thickTop="1">
      <c r="A33" s="54" t="s">
        <v>62</v>
      </c>
      <c r="E33" s="55"/>
      <c r="F33" s="58">
        <v>-201</v>
      </c>
      <c r="G33" s="57"/>
      <c r="H33" s="58">
        <v>738</v>
      </c>
      <c r="I33" s="57"/>
      <c r="K33" s="57"/>
    </row>
    <row r="34" spans="1:12" ht="21" customHeight="1" thickBot="1">
      <c r="A34" s="54"/>
      <c r="E34" s="55"/>
      <c r="F34" s="74">
        <f>SUM(F29)</f>
        <v>17234</v>
      </c>
      <c r="G34" s="57"/>
      <c r="H34" s="74">
        <f>SUM(H29)</f>
        <v>27779</v>
      </c>
      <c r="I34" s="57"/>
      <c r="K34" s="57"/>
    </row>
    <row r="35" spans="1:12" ht="21" customHeight="1" thickTop="1">
      <c r="A35" s="54"/>
      <c r="E35" s="55"/>
      <c r="G35" s="57"/>
      <c r="I35" s="57"/>
      <c r="K35" s="57"/>
    </row>
    <row r="36" spans="1:12" ht="21" customHeight="1">
      <c r="A36" s="59" t="s">
        <v>190</v>
      </c>
      <c r="C36" s="39"/>
      <c r="D36" s="39">
        <v>11</v>
      </c>
      <c r="E36" s="54"/>
      <c r="K36" s="54"/>
    </row>
    <row r="37" spans="1:12" ht="21" customHeight="1" thickBot="1">
      <c r="A37" s="55" t="s">
        <v>205</v>
      </c>
      <c r="C37" s="40"/>
      <c r="D37" s="40"/>
      <c r="E37" s="75"/>
      <c r="F37" s="83">
        <f>F32/F38</f>
        <v>5.0512265644164366E-4</v>
      </c>
      <c r="G37" s="76"/>
      <c r="H37" s="83">
        <f>H32/H38</f>
        <v>8.2019278792085115E-4</v>
      </c>
      <c r="I37" s="76"/>
      <c r="J37" s="83">
        <f>J32/J38</f>
        <v>5.0512265644164366E-4</v>
      </c>
      <c r="K37" s="76"/>
      <c r="L37" s="83">
        <f>L32/L38</f>
        <v>8.2019278792085115E-4</v>
      </c>
    </row>
    <row r="38" spans="1:12" ht="21" customHeight="1" thickTop="1" thickBot="1">
      <c r="A38" s="55" t="s">
        <v>191</v>
      </c>
      <c r="C38" s="40"/>
      <c r="D38" s="40"/>
      <c r="E38" s="75"/>
      <c r="F38" s="74">
        <v>34516369</v>
      </c>
      <c r="G38" s="57"/>
      <c r="H38" s="74">
        <v>32969078</v>
      </c>
      <c r="I38" s="57"/>
      <c r="J38" s="74">
        <v>34516369</v>
      </c>
      <c r="K38" s="77"/>
      <c r="L38" s="74">
        <v>32969078</v>
      </c>
    </row>
    <row r="39" spans="1:12" ht="21" customHeight="1" thickTop="1">
      <c r="C39" s="40"/>
      <c r="D39" s="40"/>
      <c r="E39" s="75"/>
    </row>
    <row r="40" spans="1:12" ht="21" customHeight="1">
      <c r="A40" s="54" t="s">
        <v>1</v>
      </c>
      <c r="F40" s="56"/>
      <c r="H40" s="56"/>
      <c r="J40" s="56"/>
      <c r="L40" s="56"/>
    </row>
    <row r="41" spans="1:12" ht="21" customHeight="1"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1" t="s">
        <v>53</v>
      </c>
    </row>
    <row r="42" spans="1:12" ht="21" customHeight="1">
      <c r="A42" s="53" t="s">
        <v>91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</row>
    <row r="43" spans="1:12" ht="21" customHeight="1">
      <c r="A43" s="53" t="s">
        <v>138</v>
      </c>
      <c r="B43" s="4"/>
      <c r="C43" s="2"/>
      <c r="D43" s="2"/>
      <c r="E43" s="2"/>
      <c r="F43" s="3"/>
      <c r="G43" s="4"/>
      <c r="H43" s="3"/>
      <c r="I43" s="4"/>
      <c r="J43" s="3"/>
      <c r="K43" s="4"/>
      <c r="L43" s="3"/>
    </row>
    <row r="44" spans="1:12" ht="21" customHeight="1">
      <c r="A44" s="53" t="s">
        <v>198</v>
      </c>
      <c r="B44" s="4"/>
      <c r="C44" s="2"/>
      <c r="D44" s="2"/>
      <c r="E44" s="2"/>
      <c r="F44" s="3"/>
      <c r="G44" s="4"/>
      <c r="H44" s="3"/>
      <c r="I44" s="4"/>
      <c r="J44" s="3"/>
      <c r="K44" s="4"/>
      <c r="L44" s="3"/>
    </row>
    <row r="45" spans="1:12" ht="21" customHeight="1">
      <c r="A45" s="54"/>
      <c r="B45" s="54"/>
      <c r="C45" s="4"/>
      <c r="D45" s="4"/>
      <c r="E45" s="4"/>
      <c r="F45" s="3"/>
      <c r="G45" s="4"/>
      <c r="H45" s="3"/>
      <c r="I45" s="4"/>
      <c r="J45" s="5"/>
      <c r="K45" s="4"/>
      <c r="L45" s="5" t="s">
        <v>49</v>
      </c>
    </row>
    <row r="46" spans="1:12" ht="21" customHeight="1">
      <c r="A46" s="54"/>
      <c r="F46" s="8"/>
      <c r="G46" s="9" t="s">
        <v>10</v>
      </c>
      <c r="H46" s="8"/>
      <c r="I46" s="10"/>
      <c r="J46" s="8"/>
      <c r="K46" s="9" t="s">
        <v>11</v>
      </c>
      <c r="L46" s="8"/>
    </row>
    <row r="47" spans="1:12" ht="21" customHeight="1">
      <c r="A47" s="54"/>
      <c r="C47" s="11"/>
      <c r="D47" s="11"/>
      <c r="E47" s="11"/>
      <c r="F47" s="12">
        <v>2025</v>
      </c>
      <c r="G47" s="12"/>
      <c r="H47" s="12">
        <v>2024</v>
      </c>
      <c r="I47" s="13"/>
      <c r="J47" s="12">
        <v>2025</v>
      </c>
      <c r="K47" s="12"/>
      <c r="L47" s="12">
        <v>2024</v>
      </c>
    </row>
    <row r="48" spans="1:12" ht="21" customHeight="1">
      <c r="A48" s="54"/>
      <c r="C48" s="11"/>
      <c r="D48" s="11"/>
      <c r="E48" s="11"/>
      <c r="F48" s="12"/>
      <c r="G48" s="12"/>
      <c r="H48" s="12"/>
      <c r="I48" s="13"/>
      <c r="J48" s="12"/>
      <c r="K48" s="12"/>
      <c r="L48" s="12"/>
    </row>
    <row r="49" spans="1:12" ht="21" customHeight="1">
      <c r="A49" s="53" t="s">
        <v>204</v>
      </c>
      <c r="C49" s="11"/>
      <c r="D49" s="11"/>
      <c r="E49" s="11"/>
      <c r="F49" s="17">
        <f>F29</f>
        <v>17234</v>
      </c>
      <c r="G49" s="6"/>
      <c r="H49" s="17">
        <f>H29</f>
        <v>27779</v>
      </c>
      <c r="I49" s="6"/>
      <c r="J49" s="17">
        <f>J29</f>
        <v>17435</v>
      </c>
      <c r="K49" s="6"/>
      <c r="L49" s="17">
        <f>L29</f>
        <v>27041</v>
      </c>
    </row>
    <row r="50" spans="1:12" ht="21" customHeight="1">
      <c r="A50" s="54"/>
      <c r="C50" s="11"/>
      <c r="D50" s="11"/>
      <c r="E50" s="11"/>
      <c r="F50" s="12"/>
      <c r="G50" s="12"/>
      <c r="H50" s="12"/>
      <c r="I50" s="13"/>
      <c r="J50" s="12"/>
      <c r="K50" s="12"/>
      <c r="L50" s="12"/>
    </row>
    <row r="51" spans="1:12" ht="21" customHeight="1">
      <c r="A51" s="59" t="s">
        <v>139</v>
      </c>
    </row>
    <row r="52" spans="1:12" ht="21" customHeight="1">
      <c r="A52" s="59" t="s">
        <v>140</v>
      </c>
      <c r="F52" s="58">
        <v>0</v>
      </c>
      <c r="H52" s="58">
        <v>0</v>
      </c>
      <c r="J52" s="58">
        <v>0</v>
      </c>
      <c r="L52" s="58">
        <v>0</v>
      </c>
    </row>
    <row r="54" spans="1:12" ht="21" customHeight="1" thickBot="1">
      <c r="A54" s="78" t="s">
        <v>206</v>
      </c>
      <c r="B54" s="53"/>
      <c r="C54" s="53"/>
      <c r="D54" s="53"/>
      <c r="E54" s="54"/>
      <c r="F54" s="20">
        <f>F49+F52</f>
        <v>17234</v>
      </c>
      <c r="G54" s="6"/>
      <c r="H54" s="20">
        <f>H49+H52</f>
        <v>27779</v>
      </c>
      <c r="I54" s="6"/>
      <c r="J54" s="20">
        <f>J49+J52</f>
        <v>17435</v>
      </c>
      <c r="K54" s="6"/>
      <c r="L54" s="20">
        <f>L49+L52</f>
        <v>27041</v>
      </c>
    </row>
    <row r="55" spans="1:12" ht="21" customHeight="1" thickTop="1">
      <c r="A55" s="79"/>
      <c r="B55" s="54"/>
      <c r="C55" s="54"/>
      <c r="D55" s="54"/>
      <c r="E55" s="54"/>
      <c r="F55" s="80"/>
      <c r="G55" s="53"/>
      <c r="H55" s="80"/>
      <c r="I55" s="16"/>
      <c r="J55" s="16"/>
      <c r="K55" s="57"/>
      <c r="L55" s="16"/>
    </row>
    <row r="56" spans="1:12" ht="21" customHeight="1">
      <c r="A56" s="53" t="s">
        <v>219</v>
      </c>
      <c r="B56" s="53"/>
      <c r="C56" s="53"/>
      <c r="D56" s="53"/>
      <c r="E56" s="54"/>
      <c r="G56" s="26"/>
      <c r="I56" s="26"/>
      <c r="J56" s="41"/>
      <c r="K56" s="57"/>
      <c r="L56" s="41"/>
    </row>
    <row r="57" spans="1:12" ht="21" customHeight="1" thickBot="1">
      <c r="A57" s="54" t="s">
        <v>61</v>
      </c>
      <c r="B57" s="54"/>
      <c r="C57" s="54"/>
      <c r="D57" s="54"/>
      <c r="E57" s="54"/>
      <c r="F57" s="57">
        <f>SUM(F59-F58)</f>
        <v>17435</v>
      </c>
      <c r="G57" s="54"/>
      <c r="H57" s="57">
        <f>SUM(H59-H58)</f>
        <v>27041</v>
      </c>
      <c r="I57" s="16"/>
      <c r="J57" s="74">
        <f>SUM(J54)</f>
        <v>17435</v>
      </c>
      <c r="K57" s="57"/>
      <c r="L57" s="74">
        <f>SUM(L54)</f>
        <v>27041</v>
      </c>
    </row>
    <row r="58" spans="1:12" ht="21" customHeight="1" thickTop="1">
      <c r="A58" s="54" t="s">
        <v>62</v>
      </c>
      <c r="B58" s="53"/>
      <c r="C58" s="53"/>
      <c r="D58" s="53"/>
      <c r="E58" s="54"/>
      <c r="F58" s="57">
        <v>-201</v>
      </c>
      <c r="G58" s="26"/>
      <c r="H58" s="57">
        <v>738</v>
      </c>
      <c r="I58" s="26"/>
      <c r="J58" s="41"/>
      <c r="K58" s="57"/>
      <c r="L58" s="6"/>
    </row>
    <row r="59" spans="1:12" ht="21" customHeight="1" thickBot="1">
      <c r="A59" s="54"/>
      <c r="B59" s="53"/>
      <c r="C59" s="53"/>
      <c r="D59" s="53"/>
      <c r="E59" s="54"/>
      <c r="F59" s="73">
        <f>SUM(F54)</f>
        <v>17234</v>
      </c>
      <c r="G59" s="54"/>
      <c r="H59" s="73">
        <f>SUM(H54)</f>
        <v>27779</v>
      </c>
      <c r="I59" s="16"/>
      <c r="J59" s="54"/>
      <c r="L59" s="55"/>
    </row>
    <row r="60" spans="1:12" ht="21" customHeight="1" thickTop="1">
      <c r="A60" s="54"/>
      <c r="B60" s="53"/>
      <c r="C60" s="53"/>
      <c r="D60" s="53"/>
      <c r="E60" s="54"/>
      <c r="G60" s="54"/>
      <c r="I60" s="16"/>
      <c r="J60" s="54"/>
      <c r="L60" s="55"/>
    </row>
    <row r="61" spans="1:12" ht="21" customHeight="1">
      <c r="A61" s="54" t="s">
        <v>1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1"/>
    </row>
    <row r="62" spans="1:12" ht="21" customHeight="1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1" t="s">
        <v>53</v>
      </c>
    </row>
    <row r="63" spans="1:12" ht="21" customHeight="1">
      <c r="A63" s="53" t="s">
        <v>91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2" ht="21" customHeight="1">
      <c r="A64" s="53" t="s">
        <v>78</v>
      </c>
      <c r="B64" s="4"/>
      <c r="C64" s="2"/>
      <c r="D64" s="2"/>
      <c r="E64" s="2"/>
      <c r="F64" s="3"/>
      <c r="G64" s="4"/>
      <c r="H64" s="3"/>
      <c r="I64" s="4"/>
      <c r="J64" s="3"/>
      <c r="K64" s="4"/>
      <c r="L64" s="3"/>
    </row>
    <row r="65" spans="1:12" ht="21" customHeight="1">
      <c r="A65" s="53" t="s">
        <v>199</v>
      </c>
      <c r="B65" s="4"/>
      <c r="C65" s="2"/>
      <c r="D65" s="2"/>
      <c r="E65" s="2"/>
      <c r="F65" s="3"/>
      <c r="G65" s="4"/>
      <c r="H65" s="3"/>
      <c r="I65" s="4"/>
      <c r="J65" s="3"/>
      <c r="K65" s="4"/>
      <c r="L65" s="3"/>
    </row>
    <row r="66" spans="1:12" ht="21" customHeight="1">
      <c r="A66" s="54"/>
      <c r="B66" s="54"/>
      <c r="C66" s="4"/>
      <c r="D66" s="4"/>
      <c r="E66" s="4"/>
      <c r="F66" s="3"/>
      <c r="G66" s="4"/>
      <c r="H66" s="3"/>
      <c r="I66" s="4"/>
      <c r="J66" s="5"/>
      <c r="K66" s="4"/>
      <c r="L66" s="5" t="s">
        <v>169</v>
      </c>
    </row>
    <row r="67" spans="1:12" ht="21" customHeight="1">
      <c r="A67" s="54"/>
      <c r="F67" s="8"/>
      <c r="G67" s="9" t="s">
        <v>10</v>
      </c>
      <c r="H67" s="8"/>
      <c r="I67" s="10"/>
      <c r="J67" s="8"/>
      <c r="K67" s="9" t="s">
        <v>11</v>
      </c>
      <c r="L67" s="8"/>
    </row>
    <row r="68" spans="1:12" ht="21" customHeight="1">
      <c r="A68" s="54"/>
      <c r="C68" s="11"/>
      <c r="D68" s="11" t="s">
        <v>0</v>
      </c>
      <c r="E68" s="11"/>
      <c r="F68" s="12">
        <v>2025</v>
      </c>
      <c r="G68" s="12"/>
      <c r="H68" s="12">
        <v>2024</v>
      </c>
      <c r="I68" s="13"/>
      <c r="J68" s="12">
        <v>2025</v>
      </c>
      <c r="K68" s="12"/>
      <c r="L68" s="12">
        <v>2024</v>
      </c>
    </row>
    <row r="69" spans="1:12" ht="21" customHeight="1">
      <c r="A69" s="53" t="s">
        <v>36</v>
      </c>
      <c r="F69" s="56"/>
      <c r="H69" s="56"/>
      <c r="J69" s="56"/>
      <c r="L69" s="56"/>
    </row>
    <row r="70" spans="1:12" ht="21" customHeight="1">
      <c r="A70" s="54" t="s">
        <v>54</v>
      </c>
      <c r="E70" s="55"/>
      <c r="F70" s="57">
        <v>55864</v>
      </c>
      <c r="G70" s="57"/>
      <c r="H70" s="57">
        <v>112929</v>
      </c>
      <c r="I70" s="57"/>
      <c r="J70" s="57">
        <v>47168</v>
      </c>
      <c r="K70" s="57"/>
      <c r="L70" s="57">
        <v>109731</v>
      </c>
    </row>
    <row r="71" spans="1:12" ht="21" customHeight="1">
      <c r="A71" s="54" t="s">
        <v>55</v>
      </c>
      <c r="C71" s="55"/>
      <c r="D71" s="55"/>
      <c r="E71" s="55"/>
      <c r="F71" s="57">
        <v>356944</v>
      </c>
      <c r="G71" s="57"/>
      <c r="H71" s="57">
        <v>348177</v>
      </c>
      <c r="I71" s="57"/>
      <c r="J71" s="57">
        <v>285439</v>
      </c>
      <c r="K71" s="57"/>
      <c r="L71" s="57">
        <v>276546</v>
      </c>
    </row>
    <row r="72" spans="1:12" ht="21" customHeight="1">
      <c r="A72" s="54" t="s">
        <v>128</v>
      </c>
      <c r="C72" s="55"/>
      <c r="D72" s="55"/>
      <c r="E72" s="55"/>
      <c r="F72" s="57">
        <v>9396</v>
      </c>
      <c r="G72" s="57"/>
      <c r="H72" s="57">
        <v>2319</v>
      </c>
      <c r="I72" s="57"/>
      <c r="J72" s="57">
        <v>9396</v>
      </c>
      <c r="K72" s="57"/>
      <c r="L72" s="57">
        <v>2319</v>
      </c>
    </row>
    <row r="73" spans="1:12" ht="21" customHeight="1">
      <c r="A73" s="54" t="s">
        <v>189</v>
      </c>
      <c r="C73" s="55"/>
      <c r="D73" s="55"/>
      <c r="E73" s="55"/>
      <c r="F73" s="57">
        <v>121</v>
      </c>
      <c r="G73" s="57"/>
      <c r="H73" s="57">
        <v>11</v>
      </c>
      <c r="I73" s="57"/>
      <c r="J73" s="57">
        <v>121</v>
      </c>
      <c r="K73" s="57"/>
      <c r="L73" s="57">
        <v>11</v>
      </c>
    </row>
    <row r="74" spans="1:12" ht="21" customHeight="1">
      <c r="A74" s="54" t="s">
        <v>35</v>
      </c>
      <c r="E74" s="55"/>
      <c r="F74" s="57">
        <v>2334</v>
      </c>
      <c r="G74" s="57"/>
      <c r="H74" s="57">
        <v>5735</v>
      </c>
      <c r="I74" s="57"/>
      <c r="J74" s="57">
        <v>8406</v>
      </c>
      <c r="K74" s="57"/>
      <c r="L74" s="57">
        <v>8734</v>
      </c>
    </row>
    <row r="75" spans="1:12" ht="21" customHeight="1">
      <c r="A75" s="53" t="s">
        <v>37</v>
      </c>
      <c r="E75" s="5"/>
      <c r="F75" s="18">
        <f>SUM(F70:F74)</f>
        <v>424659</v>
      </c>
      <c r="G75" s="57"/>
      <c r="H75" s="18">
        <f>SUM(H70:H74)</f>
        <v>469171</v>
      </c>
      <c r="I75" s="57"/>
      <c r="J75" s="18">
        <f>SUM(J70:J74)</f>
        <v>350530</v>
      </c>
      <c r="K75" s="57"/>
      <c r="L75" s="18">
        <f>SUM(L70:L74)</f>
        <v>397341</v>
      </c>
    </row>
    <row r="76" spans="1:12" ht="21" customHeight="1">
      <c r="A76" s="53" t="s">
        <v>38</v>
      </c>
      <c r="E76" s="5"/>
      <c r="F76" s="6"/>
      <c r="G76" s="57"/>
      <c r="H76" s="6"/>
      <c r="I76" s="57"/>
      <c r="J76" s="6"/>
      <c r="K76" s="57"/>
      <c r="L76" s="6"/>
    </row>
    <row r="77" spans="1:12" ht="21" customHeight="1">
      <c r="A77" s="54" t="s">
        <v>56</v>
      </c>
      <c r="E77" s="5"/>
      <c r="F77" s="6">
        <v>49928</v>
      </c>
      <c r="G77" s="57"/>
      <c r="H77" s="6">
        <v>110726</v>
      </c>
      <c r="I77" s="57"/>
      <c r="J77" s="6">
        <v>43089</v>
      </c>
      <c r="K77" s="57"/>
      <c r="L77" s="6">
        <v>108283</v>
      </c>
    </row>
    <row r="78" spans="1:12" ht="21" customHeight="1">
      <c r="A78" s="54" t="s">
        <v>57</v>
      </c>
      <c r="E78" s="55"/>
      <c r="F78" s="57">
        <v>197184</v>
      </c>
      <c r="G78" s="57"/>
      <c r="H78" s="57">
        <v>213493</v>
      </c>
      <c r="I78" s="57"/>
      <c r="J78" s="57">
        <v>141367</v>
      </c>
      <c r="K78" s="57"/>
      <c r="L78" s="57">
        <v>159997</v>
      </c>
    </row>
    <row r="79" spans="1:12" ht="21" customHeight="1">
      <c r="A79" s="54" t="s">
        <v>129</v>
      </c>
      <c r="E79" s="55"/>
      <c r="F79" s="57">
        <v>9092</v>
      </c>
      <c r="G79" s="57"/>
      <c r="H79" s="57">
        <v>2244</v>
      </c>
      <c r="I79" s="57"/>
      <c r="J79" s="57">
        <v>9092</v>
      </c>
      <c r="K79" s="57"/>
      <c r="L79" s="57">
        <v>2244</v>
      </c>
    </row>
    <row r="80" spans="1:12" ht="21" customHeight="1">
      <c r="A80" s="54" t="s">
        <v>100</v>
      </c>
      <c r="E80" s="55"/>
      <c r="F80" s="57">
        <v>6312</v>
      </c>
      <c r="G80" s="57"/>
      <c r="H80" s="57">
        <v>6664</v>
      </c>
      <c r="I80" s="57"/>
      <c r="J80" s="57">
        <v>106</v>
      </c>
      <c r="K80" s="57"/>
      <c r="L80" s="57">
        <v>444</v>
      </c>
    </row>
    <row r="81" spans="1:12" ht="21" customHeight="1">
      <c r="A81" s="54" t="s">
        <v>46</v>
      </c>
      <c r="E81" s="55"/>
      <c r="F81" s="57">
        <v>33194</v>
      </c>
      <c r="G81" s="57"/>
      <c r="H81" s="57">
        <v>38449</v>
      </c>
      <c r="I81" s="57"/>
      <c r="J81" s="57">
        <v>17339</v>
      </c>
      <c r="K81" s="57"/>
      <c r="L81" s="57">
        <v>20031</v>
      </c>
    </row>
    <row r="82" spans="1:12" ht="21" customHeight="1">
      <c r="A82" s="54" t="s">
        <v>47</v>
      </c>
      <c r="E82" s="55"/>
      <c r="F82" s="57">
        <v>5115</v>
      </c>
      <c r="G82" s="57"/>
      <c r="H82" s="57">
        <v>5228</v>
      </c>
      <c r="I82" s="57"/>
      <c r="J82" s="57">
        <v>0</v>
      </c>
      <c r="K82" s="57"/>
      <c r="L82" s="57">
        <v>52</v>
      </c>
    </row>
    <row r="83" spans="1:12" ht="21" customHeight="1">
      <c r="A83" s="53" t="s">
        <v>39</v>
      </c>
      <c r="E83" s="55"/>
      <c r="F83" s="72">
        <f>SUM(F77:F82)</f>
        <v>300825</v>
      </c>
      <c r="G83" s="57"/>
      <c r="H83" s="72">
        <f>SUM(H77:H82)</f>
        <v>376804</v>
      </c>
      <c r="I83" s="57"/>
      <c r="J83" s="72">
        <f>SUM(J77:J82)</f>
        <v>210993</v>
      </c>
      <c r="K83" s="57"/>
      <c r="L83" s="72">
        <f>SUM(L77:L82)</f>
        <v>291051</v>
      </c>
    </row>
    <row r="84" spans="1:12" ht="21" customHeight="1">
      <c r="A84" s="53" t="s">
        <v>207</v>
      </c>
      <c r="E84" s="55"/>
      <c r="F84" s="57">
        <f>F75-F83</f>
        <v>123834</v>
      </c>
      <c r="G84" s="57"/>
      <c r="H84" s="57">
        <f>H75-H83</f>
        <v>92367</v>
      </c>
      <c r="I84" s="57"/>
      <c r="J84" s="57">
        <f>J75-J83</f>
        <v>139537</v>
      </c>
      <c r="K84" s="57"/>
      <c r="L84" s="57">
        <f>L75-L83</f>
        <v>106290</v>
      </c>
    </row>
    <row r="85" spans="1:12" ht="21" customHeight="1">
      <c r="A85" s="54" t="s">
        <v>89</v>
      </c>
      <c r="D85" s="15">
        <v>5.2</v>
      </c>
      <c r="E85" s="55"/>
      <c r="F85" s="57">
        <v>0</v>
      </c>
      <c r="G85" s="57"/>
      <c r="H85" s="57">
        <v>0</v>
      </c>
      <c r="I85" s="57"/>
      <c r="J85" s="57">
        <v>-26975</v>
      </c>
      <c r="K85" s="57"/>
      <c r="L85" s="57">
        <v>-26336</v>
      </c>
    </row>
    <row r="86" spans="1:12" ht="21" customHeight="1">
      <c r="A86" s="54" t="s">
        <v>110</v>
      </c>
      <c r="D86" s="15"/>
      <c r="E86" s="55"/>
      <c r="F86" s="57">
        <v>712</v>
      </c>
      <c r="G86" s="57"/>
      <c r="H86" s="57">
        <v>2144</v>
      </c>
      <c r="I86" s="57"/>
      <c r="J86" s="57">
        <v>12662</v>
      </c>
      <c r="K86" s="57"/>
      <c r="L86" s="57">
        <v>14995</v>
      </c>
    </row>
    <row r="87" spans="1:12" ht="21" customHeight="1">
      <c r="A87" s="54" t="s">
        <v>69</v>
      </c>
      <c r="D87" s="15"/>
      <c r="E87" s="55"/>
      <c r="F87" s="57">
        <v>-73582</v>
      </c>
      <c r="G87" s="57"/>
      <c r="H87" s="57">
        <v>-102963</v>
      </c>
      <c r="I87" s="57"/>
      <c r="J87" s="57">
        <v>-73629</v>
      </c>
      <c r="K87" s="57"/>
      <c r="L87" s="57">
        <v>-105293</v>
      </c>
    </row>
    <row r="88" spans="1:12" ht="21" customHeight="1">
      <c r="A88" s="54" t="s">
        <v>228</v>
      </c>
      <c r="D88" s="15"/>
      <c r="E88" s="55"/>
      <c r="F88" s="58">
        <v>-1030</v>
      </c>
      <c r="G88" s="57"/>
      <c r="H88" s="58">
        <v>0</v>
      </c>
      <c r="I88" s="57"/>
      <c r="J88" s="58">
        <v>-1030</v>
      </c>
      <c r="K88" s="57"/>
      <c r="L88" s="58">
        <v>0</v>
      </c>
    </row>
    <row r="89" spans="1:12" ht="21" customHeight="1">
      <c r="A89" s="53" t="s">
        <v>220</v>
      </c>
      <c r="E89" s="55"/>
      <c r="F89" s="6">
        <f>SUM(F84:F88)</f>
        <v>49934</v>
      </c>
      <c r="G89" s="57"/>
      <c r="H89" s="6">
        <f>SUM(H84:H88)</f>
        <v>-8452</v>
      </c>
      <c r="I89" s="57"/>
      <c r="J89" s="6">
        <f>SUM(J84:J88)</f>
        <v>50565</v>
      </c>
      <c r="K89" s="57"/>
      <c r="L89" s="6">
        <f>SUM(L84:L88)</f>
        <v>-10344</v>
      </c>
    </row>
    <row r="90" spans="1:12" ht="21" customHeight="1">
      <c r="A90" s="54" t="s">
        <v>212</v>
      </c>
      <c r="D90" s="7">
        <v>10</v>
      </c>
      <c r="E90" s="55"/>
      <c r="F90" s="17">
        <v>634</v>
      </c>
      <c r="G90" s="57"/>
      <c r="H90" s="17">
        <v>780</v>
      </c>
      <c r="I90" s="57"/>
      <c r="J90" s="17">
        <v>0</v>
      </c>
      <c r="K90" s="57"/>
      <c r="L90" s="17">
        <v>1218</v>
      </c>
    </row>
    <row r="91" spans="1:12" ht="21" customHeight="1" thickBot="1">
      <c r="A91" s="53" t="s">
        <v>221</v>
      </c>
      <c r="E91" s="55"/>
      <c r="F91" s="73">
        <f>SUM(F89:F90)</f>
        <v>50568</v>
      </c>
      <c r="G91" s="57"/>
      <c r="H91" s="73">
        <f>SUM(H89:H90)</f>
        <v>-7672</v>
      </c>
      <c r="I91" s="57"/>
      <c r="J91" s="73">
        <f>SUM(J89:J90)</f>
        <v>50565</v>
      </c>
      <c r="K91" s="57"/>
      <c r="L91" s="73">
        <f>SUM(L89:L90)</f>
        <v>-9126</v>
      </c>
    </row>
    <row r="92" spans="1:12" ht="21" customHeight="1" thickTop="1">
      <c r="A92" s="54"/>
      <c r="E92" s="55"/>
      <c r="F92" s="55"/>
      <c r="H92" s="55"/>
      <c r="J92" s="55"/>
      <c r="L92" s="55"/>
    </row>
    <row r="93" spans="1:12" ht="21" customHeight="1">
      <c r="A93" s="53" t="s">
        <v>163</v>
      </c>
      <c r="E93" s="55"/>
      <c r="F93" s="55"/>
      <c r="H93" s="55"/>
      <c r="J93" s="55"/>
      <c r="L93" s="55"/>
    </row>
    <row r="94" spans="1:12" ht="21" customHeight="1" thickBot="1">
      <c r="A94" s="54" t="s">
        <v>61</v>
      </c>
      <c r="E94" s="55"/>
      <c r="F94" s="57">
        <f>SUM(F96-F95)</f>
        <v>50565</v>
      </c>
      <c r="G94" s="57"/>
      <c r="H94" s="57">
        <f>SUM(H96-H95)</f>
        <v>-9126</v>
      </c>
      <c r="I94" s="57"/>
      <c r="J94" s="74">
        <f>J91</f>
        <v>50565</v>
      </c>
      <c r="K94" s="57"/>
      <c r="L94" s="74">
        <f>L91</f>
        <v>-9126</v>
      </c>
    </row>
    <row r="95" spans="1:12" ht="21" customHeight="1" thickTop="1">
      <c r="A95" s="54" t="s">
        <v>62</v>
      </c>
      <c r="E95" s="55"/>
      <c r="F95" s="58">
        <v>3</v>
      </c>
      <c r="G95" s="57"/>
      <c r="H95" s="58">
        <v>1454</v>
      </c>
      <c r="I95" s="57"/>
      <c r="K95" s="57"/>
    </row>
    <row r="96" spans="1:12" ht="21" customHeight="1" thickBot="1">
      <c r="A96" s="54"/>
      <c r="E96" s="55"/>
      <c r="F96" s="74">
        <f>SUM(F91)</f>
        <v>50568</v>
      </c>
      <c r="G96" s="57"/>
      <c r="H96" s="74">
        <f>SUM(H91)</f>
        <v>-7672</v>
      </c>
      <c r="I96" s="57"/>
      <c r="K96" s="57"/>
    </row>
    <row r="97" spans="1:12" ht="21" customHeight="1" thickTop="1">
      <c r="A97" s="54"/>
      <c r="E97" s="55"/>
      <c r="G97" s="57"/>
      <c r="I97" s="57"/>
      <c r="K97" s="57"/>
    </row>
    <row r="98" spans="1:12" ht="21" customHeight="1">
      <c r="A98" s="59" t="s">
        <v>222</v>
      </c>
      <c r="C98" s="39"/>
      <c r="D98" s="39">
        <v>11</v>
      </c>
      <c r="E98" s="54"/>
      <c r="K98" s="54"/>
    </row>
    <row r="99" spans="1:12" ht="21" customHeight="1" thickBot="1">
      <c r="A99" s="55" t="s">
        <v>223</v>
      </c>
      <c r="C99" s="40"/>
      <c r="D99" s="40"/>
      <c r="E99" s="75"/>
      <c r="F99" s="83">
        <f>F94/F100</f>
        <v>1.4649571048449505E-3</v>
      </c>
      <c r="G99" s="76"/>
      <c r="H99" s="83">
        <f>H94/H100</f>
        <v>-2.9007207811183991E-4</v>
      </c>
      <c r="I99" s="76"/>
      <c r="J99" s="83">
        <f>J94/J100</f>
        <v>1.4649571048449505E-3</v>
      </c>
      <c r="K99" s="76"/>
      <c r="L99" s="83">
        <f>L94/L100</f>
        <v>-2.9007207811183991E-4</v>
      </c>
    </row>
    <row r="100" spans="1:12" ht="21" customHeight="1" thickTop="1" thickBot="1">
      <c r="A100" s="55" t="s">
        <v>191</v>
      </c>
      <c r="C100" s="40"/>
      <c r="D100" s="40"/>
      <c r="E100" s="75"/>
      <c r="F100" s="74">
        <v>34516369</v>
      </c>
      <c r="G100" s="57"/>
      <c r="H100" s="74">
        <v>31461146</v>
      </c>
      <c r="I100" s="57"/>
      <c r="J100" s="74">
        <v>34516369</v>
      </c>
      <c r="K100" s="57"/>
      <c r="L100" s="74">
        <v>31461146</v>
      </c>
    </row>
    <row r="101" spans="1:12" ht="21" customHeight="1" thickTop="1">
      <c r="C101" s="40"/>
      <c r="D101" s="40"/>
      <c r="E101" s="75"/>
    </row>
    <row r="102" spans="1:12" ht="21" customHeight="1">
      <c r="A102" s="54" t="s">
        <v>1</v>
      </c>
      <c r="F102" s="56"/>
      <c r="H102" s="56"/>
      <c r="J102" s="56"/>
      <c r="L102" s="56"/>
    </row>
    <row r="103" spans="1:12" ht="21" customHeight="1"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1" t="s">
        <v>53</v>
      </c>
    </row>
    <row r="104" spans="1:12" ht="21" customHeight="1">
      <c r="A104" s="53" t="s">
        <v>91</v>
      </c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</row>
    <row r="105" spans="1:12" ht="21" customHeight="1">
      <c r="A105" s="53" t="s">
        <v>138</v>
      </c>
      <c r="B105" s="4"/>
      <c r="C105" s="2"/>
      <c r="D105" s="2"/>
      <c r="E105" s="2"/>
      <c r="F105" s="3"/>
      <c r="G105" s="4"/>
      <c r="H105" s="3"/>
      <c r="I105" s="4"/>
      <c r="J105" s="3"/>
      <c r="K105" s="4"/>
      <c r="L105" s="3"/>
    </row>
    <row r="106" spans="1:12" ht="21" customHeight="1">
      <c r="A106" s="53" t="s">
        <v>199</v>
      </c>
      <c r="B106" s="4"/>
      <c r="C106" s="2"/>
      <c r="D106" s="2"/>
      <c r="E106" s="2"/>
      <c r="F106" s="3"/>
      <c r="G106" s="4"/>
      <c r="H106" s="3"/>
      <c r="I106" s="4"/>
      <c r="J106" s="3"/>
      <c r="K106" s="4"/>
      <c r="L106" s="3"/>
    </row>
    <row r="107" spans="1:12" ht="21" customHeight="1">
      <c r="A107" s="54"/>
      <c r="B107" s="54"/>
      <c r="C107" s="4"/>
      <c r="D107" s="4"/>
      <c r="E107" s="4"/>
      <c r="F107" s="3"/>
      <c r="G107" s="4"/>
      <c r="H107" s="3"/>
      <c r="I107" s="4"/>
      <c r="J107" s="5"/>
      <c r="K107" s="4"/>
      <c r="L107" s="5" t="s">
        <v>49</v>
      </c>
    </row>
    <row r="108" spans="1:12" ht="21" customHeight="1">
      <c r="A108" s="54"/>
      <c r="F108" s="8"/>
      <c r="G108" s="9" t="s">
        <v>10</v>
      </c>
      <c r="H108" s="8"/>
      <c r="I108" s="10"/>
      <c r="J108" s="8"/>
      <c r="K108" s="9" t="s">
        <v>11</v>
      </c>
      <c r="L108" s="8"/>
    </row>
    <row r="109" spans="1:12" ht="21" customHeight="1">
      <c r="A109" s="54"/>
      <c r="C109" s="11"/>
      <c r="D109" s="11"/>
      <c r="E109" s="11"/>
      <c r="F109" s="12">
        <v>2025</v>
      </c>
      <c r="G109" s="12"/>
      <c r="H109" s="12">
        <v>2024</v>
      </c>
      <c r="I109" s="13"/>
      <c r="J109" s="12">
        <v>2025</v>
      </c>
      <c r="K109" s="12"/>
      <c r="L109" s="12">
        <v>2024</v>
      </c>
    </row>
    <row r="110" spans="1:12" ht="21" customHeight="1">
      <c r="A110" s="54"/>
      <c r="C110" s="11"/>
      <c r="D110" s="11"/>
      <c r="E110" s="11"/>
      <c r="F110" s="12"/>
      <c r="G110" s="12"/>
      <c r="H110" s="12"/>
      <c r="I110" s="13"/>
      <c r="J110" s="12"/>
      <c r="K110" s="12"/>
      <c r="L110" s="12"/>
    </row>
    <row r="111" spans="1:12" ht="21" customHeight="1">
      <c r="A111" s="53" t="s">
        <v>221</v>
      </c>
      <c r="C111" s="11"/>
      <c r="D111" s="11"/>
      <c r="E111" s="11"/>
      <c r="F111" s="17">
        <f>F91</f>
        <v>50568</v>
      </c>
      <c r="G111" s="6"/>
      <c r="H111" s="17">
        <f>H91</f>
        <v>-7672</v>
      </c>
      <c r="I111" s="6"/>
      <c r="J111" s="17">
        <f>J91</f>
        <v>50565</v>
      </c>
      <c r="K111" s="6"/>
      <c r="L111" s="17">
        <f>L91</f>
        <v>-9126</v>
      </c>
    </row>
    <row r="112" spans="1:12" ht="21" customHeight="1">
      <c r="A112" s="54"/>
      <c r="C112" s="11"/>
      <c r="D112" s="11"/>
      <c r="E112" s="11"/>
      <c r="F112" s="12"/>
      <c r="G112" s="12"/>
      <c r="H112" s="12"/>
      <c r="I112" s="13"/>
      <c r="J112" s="12"/>
      <c r="K112" s="12"/>
      <c r="L112" s="12"/>
    </row>
    <row r="113" spans="1:12" ht="21" customHeight="1">
      <c r="A113" s="59" t="s">
        <v>139</v>
      </c>
    </row>
    <row r="114" spans="1:12" ht="21" customHeight="1">
      <c r="A114" s="59" t="s">
        <v>140</v>
      </c>
      <c r="F114" s="58">
        <v>0</v>
      </c>
      <c r="H114" s="58">
        <v>0</v>
      </c>
      <c r="J114" s="58">
        <v>0</v>
      </c>
      <c r="L114" s="58">
        <v>0</v>
      </c>
    </row>
    <row r="116" spans="1:12" ht="21" customHeight="1" thickBot="1">
      <c r="A116" s="78" t="s">
        <v>224</v>
      </c>
      <c r="B116" s="53"/>
      <c r="C116" s="53"/>
      <c r="D116" s="53"/>
      <c r="E116" s="54"/>
      <c r="F116" s="20">
        <f>F111+F114</f>
        <v>50568</v>
      </c>
      <c r="G116" s="6"/>
      <c r="H116" s="20">
        <f>H111+H114</f>
        <v>-7672</v>
      </c>
      <c r="I116" s="6"/>
      <c r="J116" s="20">
        <f>J111+J114</f>
        <v>50565</v>
      </c>
      <c r="K116" s="6"/>
      <c r="L116" s="20">
        <f>L111+L114</f>
        <v>-9126</v>
      </c>
    </row>
    <row r="117" spans="1:12" ht="21" customHeight="1" thickTop="1">
      <c r="A117" s="79"/>
      <c r="B117" s="54"/>
      <c r="C117" s="54"/>
      <c r="D117" s="54"/>
      <c r="E117" s="54"/>
      <c r="F117" s="80"/>
      <c r="G117" s="53"/>
      <c r="H117" s="80"/>
      <c r="I117" s="16"/>
      <c r="J117" s="16"/>
      <c r="K117" s="57"/>
      <c r="L117" s="16"/>
    </row>
    <row r="118" spans="1:12" ht="21" customHeight="1">
      <c r="A118" s="53" t="s">
        <v>164</v>
      </c>
      <c r="B118" s="53"/>
      <c r="C118" s="53"/>
      <c r="D118" s="53"/>
      <c r="E118" s="54"/>
      <c r="G118" s="26"/>
      <c r="I118" s="26"/>
      <c r="J118" s="41"/>
      <c r="K118" s="57"/>
      <c r="L118" s="41"/>
    </row>
    <row r="119" spans="1:12" ht="21" customHeight="1" thickBot="1">
      <c r="A119" s="54" t="s">
        <v>61</v>
      </c>
      <c r="B119" s="54"/>
      <c r="C119" s="54"/>
      <c r="D119" s="54"/>
      <c r="E119" s="54"/>
      <c r="F119" s="57">
        <f>SUM(F121-F120)</f>
        <v>50565</v>
      </c>
      <c r="G119" s="54"/>
      <c r="H119" s="57">
        <f>SUM(H121-H120)</f>
        <v>-9126</v>
      </c>
      <c r="I119" s="16"/>
      <c r="J119" s="74">
        <f>SUM(J116)</f>
        <v>50565</v>
      </c>
      <c r="K119" s="57"/>
      <c r="L119" s="74">
        <f>SUM(L116)</f>
        <v>-9126</v>
      </c>
    </row>
    <row r="120" spans="1:12" ht="21" customHeight="1" thickTop="1">
      <c r="A120" s="54" t="s">
        <v>62</v>
      </c>
      <c r="B120" s="53"/>
      <c r="C120" s="53"/>
      <c r="D120" s="53"/>
      <c r="E120" s="54"/>
      <c r="F120" s="57">
        <v>3</v>
      </c>
      <c r="G120" s="26"/>
      <c r="H120" s="57">
        <v>1454</v>
      </c>
      <c r="I120" s="26"/>
      <c r="J120" s="41"/>
      <c r="K120" s="57"/>
      <c r="L120" s="6"/>
    </row>
    <row r="121" spans="1:12" ht="21" customHeight="1" thickBot="1">
      <c r="A121" s="54"/>
      <c r="B121" s="53"/>
      <c r="C121" s="53"/>
      <c r="D121" s="53"/>
      <c r="E121" s="54"/>
      <c r="F121" s="73">
        <f>SUM(F116)</f>
        <v>50568</v>
      </c>
      <c r="G121" s="54"/>
      <c r="H121" s="73">
        <f>SUM(H116)</f>
        <v>-7672</v>
      </c>
      <c r="I121" s="16"/>
      <c r="J121" s="54"/>
      <c r="L121" s="55"/>
    </row>
    <row r="122" spans="1:12" ht="21" customHeight="1" thickTop="1">
      <c r="A122" s="54"/>
      <c r="B122" s="53"/>
      <c r="C122" s="53"/>
      <c r="D122" s="53"/>
      <c r="E122" s="54"/>
      <c r="G122" s="54"/>
      <c r="I122" s="16"/>
      <c r="J122" s="54"/>
      <c r="L122" s="55"/>
    </row>
    <row r="123" spans="1:12" ht="21" customHeight="1">
      <c r="A123" s="54" t="s">
        <v>1</v>
      </c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1"/>
    </row>
  </sheetData>
  <printOptions horizontalCentered="1" gridLinesSet="0"/>
  <pageMargins left="0.78740157480314998" right="0.196850393700787" top="0.78740157480314998" bottom="0.196850393700787" header="0.196850393700787" footer="0.196850393700787"/>
  <pageSetup paperSize="9" scale="85" fitToHeight="0" orientation="portrait" r:id="rId1"/>
  <rowBreaks count="3" manualBreakCount="3">
    <brk id="40" max="16383" man="1"/>
    <brk id="61" max="16383" man="1"/>
    <brk id="10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5CF8B-B77D-4C63-96C4-300E8BEA0193}">
  <dimension ref="A1:U25"/>
  <sheetViews>
    <sheetView showGridLines="0" view="pageBreakPreview" topLeftCell="A7" zoomScale="89" zoomScaleNormal="100" zoomScaleSheetLayoutView="89" workbookViewId="0">
      <selection activeCell="E11" sqref="E11"/>
    </sheetView>
  </sheetViews>
  <sheetFormatPr defaultColWidth="7" defaultRowHeight="21" customHeight="1"/>
  <cols>
    <col min="1" max="1" width="37.28515625" style="34" customWidth="1"/>
    <col min="2" max="2" width="0.7109375" style="33" customWidth="1"/>
    <col min="3" max="3" width="15.7109375" style="61" customWidth="1"/>
    <col min="4" max="4" width="0.7109375" style="61" customWidth="1"/>
    <col min="5" max="5" width="14.7109375" style="61" customWidth="1"/>
    <col min="6" max="6" width="0.7109375" style="61" customWidth="1"/>
    <col min="7" max="7" width="15.7109375" style="61" customWidth="1"/>
    <col min="8" max="8" width="0.7109375" style="61" customWidth="1"/>
    <col min="9" max="9" width="15.7109375" style="61" customWidth="1"/>
    <col min="10" max="10" width="0.7109375" style="61" customWidth="1"/>
    <col min="11" max="11" width="15.7109375" style="61" customWidth="1"/>
    <col min="12" max="12" width="0.7109375" style="61" customWidth="1"/>
    <col min="13" max="13" width="15.7109375" style="61" customWidth="1"/>
    <col min="14" max="14" width="0.7109375" style="61" customWidth="1"/>
    <col min="15" max="15" width="15.7109375" style="61" customWidth="1"/>
    <col min="16" max="16" width="0.7109375" style="61" customWidth="1"/>
    <col min="17" max="17" width="15.42578125" style="61" customWidth="1"/>
    <col min="18" max="18" width="0.7109375" style="61" customWidth="1"/>
    <col min="19" max="16384" width="7" style="61"/>
  </cols>
  <sheetData>
    <row r="1" spans="1:21" ht="21" customHeight="1">
      <c r="Q1" s="1" t="s">
        <v>53</v>
      </c>
    </row>
    <row r="2" spans="1:21" s="62" customFormat="1" ht="21" customHeight="1">
      <c r="A2" s="53" t="s">
        <v>91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21" s="63" customFormat="1" ht="21" customHeight="1">
      <c r="A3" s="53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21" s="63" customFormat="1" ht="21" customHeight="1">
      <c r="A4" s="53" t="s">
        <v>199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21" s="69" customFormat="1" ht="21" customHeight="1">
      <c r="B5" s="3"/>
      <c r="C5" s="36"/>
      <c r="D5" s="36"/>
      <c r="E5" s="36"/>
      <c r="F5" s="36"/>
      <c r="G5" s="36"/>
      <c r="H5" s="36"/>
      <c r="I5" s="36"/>
      <c r="J5" s="36"/>
      <c r="K5" s="36"/>
      <c r="L5" s="36"/>
      <c r="Q5" s="6" t="s">
        <v>49</v>
      </c>
    </row>
    <row r="6" spans="1:21" s="37" customFormat="1" ht="21" customHeight="1">
      <c r="C6" s="87" t="s">
        <v>10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</row>
    <row r="7" spans="1:21" s="37" customFormat="1" ht="21" customHeight="1">
      <c r="C7" s="86" t="s">
        <v>71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22"/>
      <c r="O7" s="22"/>
      <c r="U7" s="22"/>
    </row>
    <row r="8" spans="1:21" s="22" customFormat="1" ht="21" customHeight="1">
      <c r="G8" s="22" t="s">
        <v>113</v>
      </c>
    </row>
    <row r="9" spans="1:21" s="22" customFormat="1" ht="21" customHeight="1">
      <c r="G9" s="14" t="s">
        <v>102</v>
      </c>
      <c r="M9" s="22" t="s">
        <v>48</v>
      </c>
    </row>
    <row r="10" spans="1:21" s="22" customFormat="1" ht="21" customHeight="1">
      <c r="G10" s="14" t="s">
        <v>93</v>
      </c>
      <c r="I10" s="85" t="s">
        <v>3</v>
      </c>
      <c r="J10" s="85"/>
      <c r="K10" s="85"/>
      <c r="M10" s="22" t="s">
        <v>63</v>
      </c>
      <c r="O10" s="22" t="s">
        <v>114</v>
      </c>
    </row>
    <row r="11" spans="1:21" s="22" customFormat="1" ht="21" customHeight="1">
      <c r="C11" s="22" t="s">
        <v>119</v>
      </c>
      <c r="G11" s="23" t="s">
        <v>94</v>
      </c>
      <c r="I11" s="22" t="s">
        <v>6</v>
      </c>
      <c r="K11" s="22" t="s">
        <v>5</v>
      </c>
      <c r="M11" s="22" t="s">
        <v>72</v>
      </c>
      <c r="O11" s="22" t="s">
        <v>64</v>
      </c>
      <c r="Q11" s="22" t="s">
        <v>2</v>
      </c>
    </row>
    <row r="12" spans="1:21" s="22" customFormat="1" ht="21" customHeight="1">
      <c r="C12" s="28" t="s">
        <v>65</v>
      </c>
      <c r="E12" s="28" t="s">
        <v>29</v>
      </c>
      <c r="G12" s="27" t="s">
        <v>95</v>
      </c>
      <c r="I12" s="28" t="s">
        <v>70</v>
      </c>
      <c r="K12" s="28" t="s">
        <v>99</v>
      </c>
      <c r="M12" s="28" t="s">
        <v>66</v>
      </c>
      <c r="O12" s="28" t="s">
        <v>67</v>
      </c>
      <c r="Q12" s="28" t="s">
        <v>118</v>
      </c>
    </row>
    <row r="13" spans="1:21" s="64" customFormat="1" ht="21" customHeight="1">
      <c r="A13" s="53" t="s">
        <v>143</v>
      </c>
      <c r="B13" s="38"/>
      <c r="C13" s="32">
        <v>2979301</v>
      </c>
      <c r="D13" s="32"/>
      <c r="E13" s="32">
        <v>2800119</v>
      </c>
      <c r="F13" s="32"/>
      <c r="G13" s="32">
        <v>-206</v>
      </c>
      <c r="H13" s="32"/>
      <c r="I13" s="32">
        <v>44400</v>
      </c>
      <c r="J13" s="32"/>
      <c r="K13" s="32">
        <v>-5624711</v>
      </c>
      <c r="L13" s="32"/>
      <c r="M13" s="32">
        <f>SUM(C13:L13)</f>
        <v>198903</v>
      </c>
      <c r="N13" s="32"/>
      <c r="O13" s="32">
        <v>-8705</v>
      </c>
      <c r="P13" s="70"/>
      <c r="Q13" s="32">
        <f>SUM(M13:O13)</f>
        <v>190198</v>
      </c>
    </row>
    <row r="14" spans="1:21" s="64" customFormat="1" ht="21" customHeight="1">
      <c r="A14" s="54" t="s">
        <v>87</v>
      </c>
      <c r="B14" s="38"/>
      <c r="C14" s="30">
        <v>0</v>
      </c>
      <c r="D14" s="32"/>
      <c r="E14" s="30">
        <v>0</v>
      </c>
      <c r="F14" s="32"/>
      <c r="G14" s="30">
        <v>0</v>
      </c>
      <c r="H14" s="32"/>
      <c r="I14" s="30">
        <v>0</v>
      </c>
      <c r="J14" s="32"/>
      <c r="K14" s="30">
        <f>PL!H119</f>
        <v>-9126</v>
      </c>
      <c r="L14" s="32"/>
      <c r="M14" s="30">
        <f>SUM(C14:L14)</f>
        <v>-9126</v>
      </c>
      <c r="N14" s="32"/>
      <c r="O14" s="30">
        <f>PL!H120</f>
        <v>1454</v>
      </c>
      <c r="P14" s="70"/>
      <c r="Q14" s="30">
        <f>SUM(M14:O14)</f>
        <v>-7672</v>
      </c>
    </row>
    <row r="15" spans="1:21" s="64" customFormat="1" ht="21" customHeight="1">
      <c r="A15" s="54" t="s">
        <v>88</v>
      </c>
      <c r="B15" s="38"/>
      <c r="C15" s="29">
        <f>SUM(C14:C14)</f>
        <v>0</v>
      </c>
      <c r="D15" s="29"/>
      <c r="E15" s="29">
        <f>SUM(E14:E14)</f>
        <v>0</v>
      </c>
      <c r="F15" s="29"/>
      <c r="G15" s="29">
        <f>SUM(G14:G14)</f>
        <v>0</v>
      </c>
      <c r="H15" s="29"/>
      <c r="I15" s="29">
        <f>SUM(I14:I14)</f>
        <v>0</v>
      </c>
      <c r="J15" s="29"/>
      <c r="K15" s="29">
        <f>SUM(K14:K14)</f>
        <v>-9126</v>
      </c>
      <c r="L15" s="29"/>
      <c r="M15" s="29">
        <f>SUM(M14:M14)</f>
        <v>-9126</v>
      </c>
      <c r="N15" s="29"/>
      <c r="O15" s="29">
        <f>SUM(O14:O14)</f>
        <v>1454</v>
      </c>
      <c r="P15" s="66"/>
      <c r="Q15" s="29">
        <f>SUM(Q14:Q14)</f>
        <v>-7672</v>
      </c>
    </row>
    <row r="16" spans="1:21" s="64" customFormat="1" ht="21" customHeight="1">
      <c r="A16" s="54" t="s">
        <v>192</v>
      </c>
      <c r="B16" s="38"/>
      <c r="C16" s="32">
        <v>0</v>
      </c>
      <c r="D16" s="32"/>
      <c r="E16" s="32">
        <v>0</v>
      </c>
      <c r="F16" s="32"/>
      <c r="G16" s="32">
        <v>0</v>
      </c>
      <c r="H16" s="32"/>
      <c r="I16" s="32">
        <v>0</v>
      </c>
      <c r="J16" s="32"/>
      <c r="K16" s="32">
        <v>0</v>
      </c>
      <c r="L16" s="32"/>
      <c r="M16" s="32">
        <v>0</v>
      </c>
      <c r="N16" s="32"/>
      <c r="O16" s="32">
        <v>-13423</v>
      </c>
      <c r="P16" s="70"/>
      <c r="Q16" s="32">
        <f>SUM(M16:O16)</f>
        <v>-13423</v>
      </c>
    </row>
    <row r="17" spans="1:17" s="64" customFormat="1" ht="21" customHeight="1">
      <c r="A17" s="54" t="s">
        <v>208</v>
      </c>
      <c r="B17" s="38"/>
      <c r="C17" s="32">
        <v>472335</v>
      </c>
      <c r="D17" s="32"/>
      <c r="E17" s="32">
        <v>-349335</v>
      </c>
      <c r="F17" s="32"/>
      <c r="G17" s="32">
        <v>0</v>
      </c>
      <c r="H17" s="32"/>
      <c r="I17" s="32">
        <v>0</v>
      </c>
      <c r="J17" s="32"/>
      <c r="K17" s="32">
        <v>0</v>
      </c>
      <c r="L17" s="32"/>
      <c r="M17" s="30">
        <f>SUM(C17:L17)</f>
        <v>123000</v>
      </c>
      <c r="N17" s="32"/>
      <c r="O17" s="32">
        <v>0</v>
      </c>
      <c r="P17" s="70"/>
      <c r="Q17" s="32">
        <f>SUM(M17:O17)</f>
        <v>123000</v>
      </c>
    </row>
    <row r="18" spans="1:17" s="64" customFormat="1" ht="21" customHeight="1" thickBot="1">
      <c r="A18" s="53" t="s">
        <v>193</v>
      </c>
      <c r="B18" s="38"/>
      <c r="C18" s="31">
        <f>SUM(C13:C17)-C15</f>
        <v>3451636</v>
      </c>
      <c r="D18" s="29"/>
      <c r="E18" s="31">
        <f>SUM(E13:E17)-E15</f>
        <v>2450784</v>
      </c>
      <c r="F18" s="29"/>
      <c r="G18" s="31">
        <f>SUM(G13:G17)-G15</f>
        <v>-206</v>
      </c>
      <c r="H18" s="29"/>
      <c r="I18" s="31">
        <f>SUM(I13:I17)-I15</f>
        <v>44400</v>
      </c>
      <c r="J18" s="29"/>
      <c r="K18" s="31">
        <f>SUM(K13:K17)-K15</f>
        <v>-5633837</v>
      </c>
      <c r="L18" s="29"/>
      <c r="M18" s="31">
        <f>SUM(M13:M17)-M15</f>
        <v>312777</v>
      </c>
      <c r="N18" s="29"/>
      <c r="O18" s="31">
        <f>SUM(O13:O17)-O15</f>
        <v>-20674</v>
      </c>
      <c r="P18" s="66"/>
      <c r="Q18" s="31">
        <f>SUM(Q13:Q17)-Q15</f>
        <v>292103</v>
      </c>
    </row>
    <row r="19" spans="1:17" s="64" customFormat="1" ht="21" customHeight="1" thickTop="1">
      <c r="A19" s="53"/>
      <c r="B19" s="3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7" s="64" customFormat="1" ht="21" customHeight="1">
      <c r="A20" s="53" t="s">
        <v>158</v>
      </c>
      <c r="B20" s="38"/>
      <c r="C20" s="32">
        <v>3451637</v>
      </c>
      <c r="D20" s="32"/>
      <c r="E20" s="32">
        <v>2450783</v>
      </c>
      <c r="F20" s="32"/>
      <c r="G20" s="32">
        <v>-206</v>
      </c>
      <c r="H20" s="32"/>
      <c r="I20" s="32">
        <v>44400</v>
      </c>
      <c r="J20" s="32"/>
      <c r="K20" s="32">
        <v>-5618716</v>
      </c>
      <c r="L20" s="32"/>
      <c r="M20" s="32">
        <f>SUM(C20:L20)</f>
        <v>327898</v>
      </c>
      <c r="N20" s="32"/>
      <c r="O20" s="32">
        <v>-21036</v>
      </c>
      <c r="P20" s="70"/>
      <c r="Q20" s="32">
        <f>SUM(M20:O20)</f>
        <v>306862</v>
      </c>
    </row>
    <row r="21" spans="1:17" s="64" customFormat="1" ht="21" customHeight="1">
      <c r="A21" s="54" t="s">
        <v>165</v>
      </c>
      <c r="B21" s="38"/>
      <c r="C21" s="30">
        <v>0</v>
      </c>
      <c r="D21" s="32"/>
      <c r="E21" s="30">
        <v>0</v>
      </c>
      <c r="F21" s="32"/>
      <c r="G21" s="30">
        <v>0</v>
      </c>
      <c r="H21" s="32"/>
      <c r="I21" s="30">
        <v>0</v>
      </c>
      <c r="J21" s="32"/>
      <c r="K21" s="30">
        <f>PL!F119</f>
        <v>50565</v>
      </c>
      <c r="L21" s="32"/>
      <c r="M21" s="30">
        <f>SUM(C21:L21)</f>
        <v>50565</v>
      </c>
      <c r="N21" s="32"/>
      <c r="O21" s="30">
        <f>PL!F120</f>
        <v>3</v>
      </c>
      <c r="P21" s="70"/>
      <c r="Q21" s="30">
        <f>SUM(M21:O21)</f>
        <v>50568</v>
      </c>
    </row>
    <row r="22" spans="1:17" s="64" customFormat="1" ht="21" customHeight="1">
      <c r="A22" s="54" t="s">
        <v>166</v>
      </c>
      <c r="B22" s="38"/>
      <c r="C22" s="29">
        <f>SUM(C21:C21)</f>
        <v>0</v>
      </c>
      <c r="D22" s="29"/>
      <c r="E22" s="29">
        <f>SUM(E21:E21)</f>
        <v>0</v>
      </c>
      <c r="F22" s="29"/>
      <c r="G22" s="29">
        <f>SUM(G21:G21)</f>
        <v>0</v>
      </c>
      <c r="H22" s="29"/>
      <c r="I22" s="29">
        <f>SUM(I21:I21)</f>
        <v>0</v>
      </c>
      <c r="J22" s="29"/>
      <c r="K22" s="29">
        <f>SUM(K21:K21)</f>
        <v>50565</v>
      </c>
      <c r="L22" s="29"/>
      <c r="M22" s="29">
        <f>SUM(M21:M21)</f>
        <v>50565</v>
      </c>
      <c r="N22" s="29"/>
      <c r="O22" s="29">
        <f>SUM(O21:O21)</f>
        <v>3</v>
      </c>
      <c r="P22" s="66"/>
      <c r="Q22" s="29">
        <f>SUM(Q21:Q21)</f>
        <v>50568</v>
      </c>
    </row>
    <row r="23" spans="1:17" s="64" customFormat="1" ht="21" customHeight="1" thickBot="1">
      <c r="A23" s="53" t="s">
        <v>200</v>
      </c>
      <c r="B23" s="38"/>
      <c r="C23" s="31">
        <f>SUM(C20:C22)-C22</f>
        <v>3451637</v>
      </c>
      <c r="D23" s="29"/>
      <c r="E23" s="31">
        <f>SUM(E20:E22)-E22</f>
        <v>2450783</v>
      </c>
      <c r="F23" s="29"/>
      <c r="G23" s="31">
        <f>SUM(G20:G22)-G22</f>
        <v>-206</v>
      </c>
      <c r="H23" s="29"/>
      <c r="I23" s="31">
        <f>SUM(I20:I22)-I22</f>
        <v>44400</v>
      </c>
      <c r="J23" s="29"/>
      <c r="K23" s="31">
        <f>SUM(K20:K22)-K22</f>
        <v>-5568151</v>
      </c>
      <c r="L23" s="29"/>
      <c r="M23" s="31">
        <f>SUM(M20:M22)-M22</f>
        <v>378463</v>
      </c>
      <c r="N23" s="29"/>
      <c r="O23" s="31">
        <f>SUM(O20:O22)-O22</f>
        <v>-21033</v>
      </c>
      <c r="P23" s="66"/>
      <c r="Q23" s="31">
        <f>SUM(Q20:Q22)-Q22</f>
        <v>357430</v>
      </c>
    </row>
    <row r="24" spans="1:17" s="64" customFormat="1" ht="21" customHeight="1" thickTop="1">
      <c r="A24" s="53"/>
      <c r="B24" s="3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1:17" s="64" customFormat="1" ht="21" customHeight="1">
      <c r="A25" s="67" t="s">
        <v>1</v>
      </c>
      <c r="B25" s="7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</sheetData>
  <mergeCells count="3">
    <mergeCell ref="I10:K10"/>
    <mergeCell ref="C7:M7"/>
    <mergeCell ref="C6:Q6"/>
  </mergeCells>
  <printOptions horizontalCentered="1" gridLinesSet="0"/>
  <pageMargins left="0.39370078740157499" right="0.196850393700787" top="0.98425196850393704" bottom="0" header="0.196850393700787" footer="0.196850393700787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83A2-9018-4100-8FA0-758F7B13CD0F}">
  <dimension ref="A1:M23"/>
  <sheetViews>
    <sheetView showGridLines="0" view="pageBreakPreview" topLeftCell="A7" zoomScaleNormal="100" zoomScaleSheetLayoutView="100" workbookViewId="0">
      <selection activeCell="A18" sqref="A18"/>
    </sheetView>
  </sheetViews>
  <sheetFormatPr defaultColWidth="7" defaultRowHeight="21" customHeight="1"/>
  <cols>
    <col min="1" max="1" width="40.7109375" style="34" customWidth="1"/>
    <col min="2" max="2" width="0.7109375" style="61" customWidth="1"/>
    <col min="3" max="3" width="15.7109375" style="61" customWidth="1"/>
    <col min="4" max="4" width="0.7109375" style="61" customWidth="1"/>
    <col min="5" max="5" width="15.7109375" style="61" customWidth="1"/>
    <col min="6" max="6" width="0.7109375" style="61" customWidth="1"/>
    <col min="7" max="7" width="15.7109375" style="61" customWidth="1"/>
    <col min="8" max="8" width="0.7109375" style="61" customWidth="1"/>
    <col min="9" max="9" width="15.7109375" style="61" customWidth="1"/>
    <col min="10" max="10" width="0.7109375" style="61" customWidth="1"/>
    <col min="11" max="11" width="15.7109375" style="61" customWidth="1"/>
    <col min="12" max="12" width="0.7109375" style="61" customWidth="1"/>
    <col min="13" max="13" width="15.7109375" style="61" customWidth="1"/>
    <col min="14" max="14" width="0.7109375" style="61" customWidth="1"/>
    <col min="15" max="16384" width="7" style="61"/>
  </cols>
  <sheetData>
    <row r="1" spans="1:13" ht="21" customHeight="1">
      <c r="A1" s="61"/>
      <c r="M1" s="1" t="s">
        <v>53</v>
      </c>
    </row>
    <row r="2" spans="1:13" s="62" customFormat="1" ht="21" customHeight="1">
      <c r="A2" s="53" t="s">
        <v>91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s="63" customFormat="1" ht="21" customHeight="1">
      <c r="A3" s="53" t="s">
        <v>80</v>
      </c>
    </row>
    <row r="4" spans="1:13" s="63" customFormat="1" ht="21" customHeight="1">
      <c r="A4" s="53" t="s">
        <v>199</v>
      </c>
    </row>
    <row r="5" spans="1:13" s="63" customFormat="1" ht="21" customHeight="1">
      <c r="A5" s="54"/>
      <c r="G5" s="6"/>
      <c r="M5" s="6" t="s">
        <v>49</v>
      </c>
    </row>
    <row r="6" spans="1:13" s="64" customFormat="1" ht="21" customHeight="1">
      <c r="A6" s="54"/>
      <c r="C6" s="88" t="s">
        <v>11</v>
      </c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s="64" customFormat="1" ht="21" customHeight="1">
      <c r="A7" s="54"/>
      <c r="C7" s="21"/>
      <c r="D7" s="21"/>
      <c r="E7" s="21"/>
      <c r="F7" s="21"/>
      <c r="G7" s="22" t="s">
        <v>113</v>
      </c>
      <c r="H7" s="21"/>
      <c r="I7" s="21"/>
      <c r="J7" s="21"/>
      <c r="L7" s="21"/>
      <c r="M7" s="21"/>
    </row>
    <row r="8" spans="1:13" s="64" customFormat="1" ht="21" customHeight="1">
      <c r="A8" s="54"/>
      <c r="C8" s="21"/>
      <c r="D8" s="21"/>
      <c r="E8" s="21"/>
      <c r="F8" s="21"/>
      <c r="G8" s="14" t="s">
        <v>102</v>
      </c>
      <c r="H8" s="21"/>
      <c r="L8" s="21"/>
      <c r="M8" s="21"/>
    </row>
    <row r="9" spans="1:13" s="64" customFormat="1" ht="21" customHeight="1">
      <c r="A9" s="54"/>
      <c r="C9" s="23"/>
      <c r="D9" s="24"/>
      <c r="E9" s="24"/>
      <c r="F9" s="24"/>
      <c r="G9" s="14" t="s">
        <v>93</v>
      </c>
      <c r="H9" s="24"/>
      <c r="I9" s="89" t="s">
        <v>3</v>
      </c>
      <c r="J9" s="89"/>
      <c r="K9" s="89"/>
      <c r="L9" s="24"/>
      <c r="M9" s="22"/>
    </row>
    <row r="10" spans="1:13" s="24" customFormat="1" ht="21" customHeight="1">
      <c r="A10" s="26"/>
      <c r="C10" s="24" t="s">
        <v>119</v>
      </c>
      <c r="E10" s="23"/>
      <c r="G10" s="23" t="s">
        <v>94</v>
      </c>
      <c r="I10" s="24" t="s">
        <v>6</v>
      </c>
      <c r="J10" s="64"/>
      <c r="K10" s="22" t="s">
        <v>5</v>
      </c>
      <c r="M10" s="22" t="s">
        <v>2</v>
      </c>
    </row>
    <row r="11" spans="1:13" s="24" customFormat="1" ht="21" customHeight="1">
      <c r="A11" s="26"/>
      <c r="C11" s="27" t="s">
        <v>4</v>
      </c>
      <c r="E11" s="27" t="s">
        <v>29</v>
      </c>
      <c r="G11" s="27" t="s">
        <v>95</v>
      </c>
      <c r="I11" s="25" t="s">
        <v>70</v>
      </c>
      <c r="K11" s="28" t="s">
        <v>99</v>
      </c>
      <c r="M11" s="28" t="s">
        <v>118</v>
      </c>
    </row>
    <row r="12" spans="1:13" s="64" customFormat="1" ht="21" customHeight="1">
      <c r="A12" s="53" t="s">
        <v>143</v>
      </c>
      <c r="B12" s="29"/>
      <c r="C12" s="32">
        <v>2979301</v>
      </c>
      <c r="D12" s="29"/>
      <c r="E12" s="29">
        <v>2800119</v>
      </c>
      <c r="F12" s="29"/>
      <c r="G12" s="29">
        <v>-206</v>
      </c>
      <c r="H12" s="29"/>
      <c r="I12" s="29">
        <v>44400</v>
      </c>
      <c r="J12" s="29"/>
      <c r="K12" s="29">
        <v>-5624711</v>
      </c>
      <c r="L12" s="29"/>
      <c r="M12" s="29">
        <f>SUM(C12:L12)</f>
        <v>198903</v>
      </c>
    </row>
    <row r="13" spans="1:13" s="64" customFormat="1" ht="21" customHeight="1">
      <c r="A13" s="54" t="s">
        <v>87</v>
      </c>
      <c r="B13" s="29"/>
      <c r="C13" s="65">
        <v>0</v>
      </c>
      <c r="D13" s="66"/>
      <c r="E13" s="65">
        <v>0</v>
      </c>
      <c r="F13" s="66"/>
      <c r="G13" s="30">
        <v>0</v>
      </c>
      <c r="H13" s="66"/>
      <c r="I13" s="65">
        <v>0</v>
      </c>
      <c r="J13" s="66"/>
      <c r="K13" s="65">
        <f>PL!L111</f>
        <v>-9126</v>
      </c>
      <c r="L13" s="66"/>
      <c r="M13" s="65">
        <f>SUM(C13:L13)</f>
        <v>-9126</v>
      </c>
    </row>
    <row r="14" spans="1:13" s="64" customFormat="1" ht="21" customHeight="1">
      <c r="A14" s="54" t="s">
        <v>88</v>
      </c>
      <c r="B14" s="29"/>
      <c r="C14" s="29">
        <f>SUM(C13:C13)</f>
        <v>0</v>
      </c>
      <c r="D14" s="29"/>
      <c r="E14" s="29">
        <f>SUM(E13:E13)</f>
        <v>0</v>
      </c>
      <c r="F14" s="29"/>
      <c r="G14" s="29">
        <f>SUM(G13:G13)</f>
        <v>0</v>
      </c>
      <c r="H14" s="66"/>
      <c r="I14" s="29">
        <f>SUM(I13:I13)</f>
        <v>0</v>
      </c>
      <c r="J14" s="29"/>
      <c r="K14" s="29">
        <f>SUM(K13:K13)</f>
        <v>-9126</v>
      </c>
      <c r="L14" s="29"/>
      <c r="M14" s="29">
        <f>SUM(M13:M13)</f>
        <v>-9126</v>
      </c>
    </row>
    <row r="15" spans="1:13" s="64" customFormat="1" ht="21" customHeight="1">
      <c r="A15" s="54" t="s">
        <v>208</v>
      </c>
      <c r="B15" s="29"/>
      <c r="C15" s="32">
        <v>472335</v>
      </c>
      <c r="D15" s="32"/>
      <c r="E15" s="32">
        <v>-349335</v>
      </c>
      <c r="F15" s="29"/>
      <c r="G15" s="29">
        <v>0</v>
      </c>
      <c r="H15" s="29"/>
      <c r="I15" s="29">
        <v>0</v>
      </c>
      <c r="J15" s="29"/>
      <c r="K15" s="29">
        <v>0</v>
      </c>
      <c r="L15" s="29"/>
      <c r="M15" s="66">
        <f>SUM(C15:L15)</f>
        <v>123000</v>
      </c>
    </row>
    <row r="16" spans="1:13" s="64" customFormat="1" ht="21" customHeight="1" thickBot="1">
      <c r="A16" s="53" t="s">
        <v>193</v>
      </c>
      <c r="B16" s="29"/>
      <c r="C16" s="31">
        <f>SUM(C12:D15)-C14</f>
        <v>3451636</v>
      </c>
      <c r="D16" s="29"/>
      <c r="E16" s="31">
        <f>SUM(E12:F15)-E14</f>
        <v>2450784</v>
      </c>
      <c r="F16" s="29"/>
      <c r="G16" s="31">
        <f>SUM(G12:H15)-G14</f>
        <v>-206</v>
      </c>
      <c r="H16" s="66"/>
      <c r="I16" s="31">
        <f>SUM(I12:J15)-I14</f>
        <v>44400</v>
      </c>
      <c r="J16" s="29"/>
      <c r="K16" s="31">
        <f>SUM(K12:L15)-K14</f>
        <v>-5633837</v>
      </c>
      <c r="L16" s="29"/>
      <c r="M16" s="31">
        <f>SUM(M12:N15)-M14</f>
        <v>312777</v>
      </c>
    </row>
    <row r="17" spans="1:13" s="64" customFormat="1" ht="21" customHeight="1" thickTop="1">
      <c r="A17" s="53"/>
      <c r="B17" s="29"/>
      <c r="E17" s="29"/>
      <c r="F17" s="29"/>
      <c r="H17" s="29"/>
      <c r="I17" s="29"/>
      <c r="J17" s="29"/>
      <c r="K17" s="29"/>
      <c r="L17" s="29"/>
      <c r="M17" s="29"/>
    </row>
    <row r="18" spans="1:13" s="64" customFormat="1" ht="21" customHeight="1">
      <c r="A18" s="53" t="s">
        <v>158</v>
      </c>
      <c r="B18" s="29"/>
      <c r="C18" s="32">
        <v>3451637</v>
      </c>
      <c r="D18" s="29"/>
      <c r="E18" s="29">
        <v>2450783</v>
      </c>
      <c r="F18" s="29"/>
      <c r="G18" s="29">
        <v>-206</v>
      </c>
      <c r="H18" s="29"/>
      <c r="I18" s="29">
        <v>44400</v>
      </c>
      <c r="J18" s="29"/>
      <c r="K18" s="29">
        <v>-5618716</v>
      </c>
      <c r="L18" s="29"/>
      <c r="M18" s="29">
        <f>SUM(C18:L18)</f>
        <v>327898</v>
      </c>
    </row>
    <row r="19" spans="1:13" s="64" customFormat="1" ht="21" customHeight="1">
      <c r="A19" s="54" t="s">
        <v>165</v>
      </c>
      <c r="B19" s="29"/>
      <c r="C19" s="65">
        <v>0</v>
      </c>
      <c r="D19" s="66"/>
      <c r="E19" s="65">
        <v>0</v>
      </c>
      <c r="F19" s="66"/>
      <c r="G19" s="30">
        <v>0</v>
      </c>
      <c r="H19" s="66"/>
      <c r="I19" s="65">
        <v>0</v>
      </c>
      <c r="J19" s="66"/>
      <c r="K19" s="65">
        <f>PL!J111</f>
        <v>50565</v>
      </c>
      <c r="L19" s="66"/>
      <c r="M19" s="65">
        <f>SUM(C19:L19)</f>
        <v>50565</v>
      </c>
    </row>
    <row r="20" spans="1:13" s="64" customFormat="1" ht="21" customHeight="1">
      <c r="A20" s="54" t="s">
        <v>166</v>
      </c>
      <c r="B20" s="29"/>
      <c r="C20" s="29">
        <f>SUM(C19:C19)</f>
        <v>0</v>
      </c>
      <c r="D20" s="29"/>
      <c r="E20" s="29">
        <f>SUM(E19:E19)</f>
        <v>0</v>
      </c>
      <c r="F20" s="29"/>
      <c r="G20" s="29">
        <f>SUM(G19:G19)</f>
        <v>0</v>
      </c>
      <c r="H20" s="66"/>
      <c r="I20" s="29">
        <f>SUM(I19:I19)</f>
        <v>0</v>
      </c>
      <c r="J20" s="29"/>
      <c r="K20" s="29">
        <f>SUM(K19:K19)</f>
        <v>50565</v>
      </c>
      <c r="L20" s="29"/>
      <c r="M20" s="29">
        <f>SUM(M19:M19)</f>
        <v>50565</v>
      </c>
    </row>
    <row r="21" spans="1:13" s="64" customFormat="1" ht="21" customHeight="1" thickBot="1">
      <c r="A21" s="53" t="s">
        <v>200</v>
      </c>
      <c r="B21" s="29"/>
      <c r="C21" s="31">
        <f>SUM(C18:D20)-C20</f>
        <v>3451637</v>
      </c>
      <c r="D21" s="29"/>
      <c r="E21" s="31">
        <f>SUM(E18:F20)-E20</f>
        <v>2450783</v>
      </c>
      <c r="F21" s="29"/>
      <c r="G21" s="31">
        <f>SUM(G18:H20)-G20</f>
        <v>-206</v>
      </c>
      <c r="H21" s="66"/>
      <c r="I21" s="31">
        <f>SUM(I18:J20)-I20</f>
        <v>44400</v>
      </c>
      <c r="J21" s="29"/>
      <c r="K21" s="31">
        <f>SUM(K18:L20)-K20</f>
        <v>-5568151</v>
      </c>
      <c r="L21" s="29"/>
      <c r="M21" s="31">
        <f>SUM(M18:N20)-M20</f>
        <v>378463</v>
      </c>
    </row>
    <row r="22" spans="1:13" s="64" customFormat="1" ht="21" customHeight="1" thickTop="1">
      <c r="A22" s="53"/>
      <c r="B22" s="29"/>
      <c r="E22" s="29"/>
      <c r="F22" s="29"/>
      <c r="H22" s="29"/>
      <c r="I22" s="29"/>
      <c r="J22" s="29"/>
      <c r="K22" s="29"/>
      <c r="L22" s="29"/>
      <c r="M22" s="29"/>
    </row>
    <row r="23" spans="1:13" ht="21" customHeight="1">
      <c r="A23" s="67" t="s">
        <v>1</v>
      </c>
      <c r="E23" s="33"/>
    </row>
  </sheetData>
  <mergeCells count="2">
    <mergeCell ref="C6:M6"/>
    <mergeCell ref="I9:K9"/>
  </mergeCells>
  <printOptions horizontalCentered="1" gridLinesSet="0"/>
  <pageMargins left="0.39370078740157499" right="0.196850393700787" top="0.98425196850393704" bottom="0" header="0.196850393700787" footer="0.196850393700787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F0745-464E-44D2-9BDA-397D762A6DDA}">
  <dimension ref="A1:N113"/>
  <sheetViews>
    <sheetView showGridLines="0" view="pageBreakPreview" topLeftCell="A45" zoomScaleNormal="106" zoomScaleSheetLayoutView="100" workbookViewId="0">
      <selection activeCell="Q53" sqref="Q53"/>
    </sheetView>
  </sheetViews>
  <sheetFormatPr defaultColWidth="10.7109375" defaultRowHeight="21" customHeight="1"/>
  <cols>
    <col min="1" max="1" width="35.7109375" style="55" customWidth="1"/>
    <col min="2" max="2" width="9.7109375" style="7" customWidth="1"/>
    <col min="3" max="3" width="0.7109375" style="7" customWidth="1"/>
    <col min="4" max="4" width="5.7109375" style="7" customWidth="1"/>
    <col min="5" max="5" width="0.7109375" style="7" customWidth="1"/>
    <col min="6" max="6" width="13.7109375" style="57" customWidth="1"/>
    <col min="7" max="7" width="0.7109375" style="55" customWidth="1"/>
    <col min="8" max="8" width="13.7109375" style="57" customWidth="1"/>
    <col min="9" max="9" width="0.7109375" style="55" customWidth="1"/>
    <col min="10" max="10" width="13.7109375" style="57" customWidth="1"/>
    <col min="11" max="11" width="0.7109375" style="55" customWidth="1"/>
    <col min="12" max="12" width="13.7109375" style="57" customWidth="1"/>
    <col min="13" max="13" width="0.7109375" style="55" customWidth="1"/>
    <col min="14" max="256" width="10.7109375" style="55"/>
    <col min="257" max="257" width="35.7109375" style="55" customWidth="1"/>
    <col min="258" max="258" width="9.7109375" style="55" customWidth="1"/>
    <col min="259" max="259" width="0.7109375" style="55" customWidth="1"/>
    <col min="260" max="260" width="5.7109375" style="55" customWidth="1"/>
    <col min="261" max="261" width="0.7109375" style="55" customWidth="1"/>
    <col min="262" max="262" width="13.7109375" style="55" customWidth="1"/>
    <col min="263" max="263" width="0.7109375" style="55" customWidth="1"/>
    <col min="264" max="264" width="13.7109375" style="55" customWidth="1"/>
    <col min="265" max="265" width="0.7109375" style="55" customWidth="1"/>
    <col min="266" max="266" width="13.7109375" style="55" customWidth="1"/>
    <col min="267" max="267" width="0.7109375" style="55" customWidth="1"/>
    <col min="268" max="268" width="13.7109375" style="55" customWidth="1"/>
    <col min="269" max="269" width="0.7109375" style="55" customWidth="1"/>
    <col min="270" max="512" width="10.7109375" style="55"/>
    <col min="513" max="513" width="35.7109375" style="55" customWidth="1"/>
    <col min="514" max="514" width="9.7109375" style="55" customWidth="1"/>
    <col min="515" max="515" width="0.7109375" style="55" customWidth="1"/>
    <col min="516" max="516" width="5.7109375" style="55" customWidth="1"/>
    <col min="517" max="517" width="0.7109375" style="55" customWidth="1"/>
    <col min="518" max="518" width="13.7109375" style="55" customWidth="1"/>
    <col min="519" max="519" width="0.7109375" style="55" customWidth="1"/>
    <col min="520" max="520" width="13.7109375" style="55" customWidth="1"/>
    <col min="521" max="521" width="0.7109375" style="55" customWidth="1"/>
    <col min="522" max="522" width="13.7109375" style="55" customWidth="1"/>
    <col min="523" max="523" width="0.7109375" style="55" customWidth="1"/>
    <col min="524" max="524" width="13.7109375" style="55" customWidth="1"/>
    <col min="525" max="525" width="0.7109375" style="55" customWidth="1"/>
    <col min="526" max="768" width="10.7109375" style="55"/>
    <col min="769" max="769" width="35.7109375" style="55" customWidth="1"/>
    <col min="770" max="770" width="9.7109375" style="55" customWidth="1"/>
    <col min="771" max="771" width="0.7109375" style="55" customWidth="1"/>
    <col min="772" max="772" width="5.7109375" style="55" customWidth="1"/>
    <col min="773" max="773" width="0.7109375" style="55" customWidth="1"/>
    <col min="774" max="774" width="13.7109375" style="55" customWidth="1"/>
    <col min="775" max="775" width="0.7109375" style="55" customWidth="1"/>
    <col min="776" max="776" width="13.7109375" style="55" customWidth="1"/>
    <col min="777" max="777" width="0.7109375" style="55" customWidth="1"/>
    <col min="778" max="778" width="13.7109375" style="55" customWidth="1"/>
    <col min="779" max="779" width="0.7109375" style="55" customWidth="1"/>
    <col min="780" max="780" width="13.7109375" style="55" customWidth="1"/>
    <col min="781" max="781" width="0.7109375" style="55" customWidth="1"/>
    <col min="782" max="1024" width="10.7109375" style="55"/>
    <col min="1025" max="1025" width="35.7109375" style="55" customWidth="1"/>
    <col min="1026" max="1026" width="9.7109375" style="55" customWidth="1"/>
    <col min="1027" max="1027" width="0.7109375" style="55" customWidth="1"/>
    <col min="1028" max="1028" width="5.7109375" style="55" customWidth="1"/>
    <col min="1029" max="1029" width="0.7109375" style="55" customWidth="1"/>
    <col min="1030" max="1030" width="13.7109375" style="55" customWidth="1"/>
    <col min="1031" max="1031" width="0.7109375" style="55" customWidth="1"/>
    <col min="1032" max="1032" width="13.7109375" style="55" customWidth="1"/>
    <col min="1033" max="1033" width="0.7109375" style="55" customWidth="1"/>
    <col min="1034" max="1034" width="13.7109375" style="55" customWidth="1"/>
    <col min="1035" max="1035" width="0.7109375" style="55" customWidth="1"/>
    <col min="1036" max="1036" width="13.7109375" style="55" customWidth="1"/>
    <col min="1037" max="1037" width="0.7109375" style="55" customWidth="1"/>
    <col min="1038" max="1280" width="10.7109375" style="55"/>
    <col min="1281" max="1281" width="35.7109375" style="55" customWidth="1"/>
    <col min="1282" max="1282" width="9.7109375" style="55" customWidth="1"/>
    <col min="1283" max="1283" width="0.7109375" style="55" customWidth="1"/>
    <col min="1284" max="1284" width="5.7109375" style="55" customWidth="1"/>
    <col min="1285" max="1285" width="0.7109375" style="55" customWidth="1"/>
    <col min="1286" max="1286" width="13.7109375" style="55" customWidth="1"/>
    <col min="1287" max="1287" width="0.7109375" style="55" customWidth="1"/>
    <col min="1288" max="1288" width="13.7109375" style="55" customWidth="1"/>
    <col min="1289" max="1289" width="0.7109375" style="55" customWidth="1"/>
    <col min="1290" max="1290" width="13.7109375" style="55" customWidth="1"/>
    <col min="1291" max="1291" width="0.7109375" style="55" customWidth="1"/>
    <col min="1292" max="1292" width="13.7109375" style="55" customWidth="1"/>
    <col min="1293" max="1293" width="0.7109375" style="55" customWidth="1"/>
    <col min="1294" max="1536" width="10.7109375" style="55"/>
    <col min="1537" max="1537" width="35.7109375" style="55" customWidth="1"/>
    <col min="1538" max="1538" width="9.7109375" style="55" customWidth="1"/>
    <col min="1539" max="1539" width="0.7109375" style="55" customWidth="1"/>
    <col min="1540" max="1540" width="5.7109375" style="55" customWidth="1"/>
    <col min="1541" max="1541" width="0.7109375" style="55" customWidth="1"/>
    <col min="1542" max="1542" width="13.7109375" style="55" customWidth="1"/>
    <col min="1543" max="1543" width="0.7109375" style="55" customWidth="1"/>
    <col min="1544" max="1544" width="13.7109375" style="55" customWidth="1"/>
    <col min="1545" max="1545" width="0.7109375" style="55" customWidth="1"/>
    <col min="1546" max="1546" width="13.7109375" style="55" customWidth="1"/>
    <col min="1547" max="1547" width="0.7109375" style="55" customWidth="1"/>
    <col min="1548" max="1548" width="13.7109375" style="55" customWidth="1"/>
    <col min="1549" max="1549" width="0.7109375" style="55" customWidth="1"/>
    <col min="1550" max="1792" width="10.7109375" style="55"/>
    <col min="1793" max="1793" width="35.7109375" style="55" customWidth="1"/>
    <col min="1794" max="1794" width="9.7109375" style="55" customWidth="1"/>
    <col min="1795" max="1795" width="0.7109375" style="55" customWidth="1"/>
    <col min="1796" max="1796" width="5.7109375" style="55" customWidth="1"/>
    <col min="1797" max="1797" width="0.7109375" style="55" customWidth="1"/>
    <col min="1798" max="1798" width="13.7109375" style="55" customWidth="1"/>
    <col min="1799" max="1799" width="0.7109375" style="55" customWidth="1"/>
    <col min="1800" max="1800" width="13.7109375" style="55" customWidth="1"/>
    <col min="1801" max="1801" width="0.7109375" style="55" customWidth="1"/>
    <col min="1802" max="1802" width="13.7109375" style="55" customWidth="1"/>
    <col min="1803" max="1803" width="0.7109375" style="55" customWidth="1"/>
    <col min="1804" max="1804" width="13.7109375" style="55" customWidth="1"/>
    <col min="1805" max="1805" width="0.7109375" style="55" customWidth="1"/>
    <col min="1806" max="2048" width="10.7109375" style="55"/>
    <col min="2049" max="2049" width="35.7109375" style="55" customWidth="1"/>
    <col min="2050" max="2050" width="9.7109375" style="55" customWidth="1"/>
    <col min="2051" max="2051" width="0.7109375" style="55" customWidth="1"/>
    <col min="2052" max="2052" width="5.7109375" style="55" customWidth="1"/>
    <col min="2053" max="2053" width="0.7109375" style="55" customWidth="1"/>
    <col min="2054" max="2054" width="13.7109375" style="55" customWidth="1"/>
    <col min="2055" max="2055" width="0.7109375" style="55" customWidth="1"/>
    <col min="2056" max="2056" width="13.7109375" style="55" customWidth="1"/>
    <col min="2057" max="2057" width="0.7109375" style="55" customWidth="1"/>
    <col min="2058" max="2058" width="13.7109375" style="55" customWidth="1"/>
    <col min="2059" max="2059" width="0.7109375" style="55" customWidth="1"/>
    <col min="2060" max="2060" width="13.7109375" style="55" customWidth="1"/>
    <col min="2061" max="2061" width="0.7109375" style="55" customWidth="1"/>
    <col min="2062" max="2304" width="10.7109375" style="55"/>
    <col min="2305" max="2305" width="35.7109375" style="55" customWidth="1"/>
    <col min="2306" max="2306" width="9.7109375" style="55" customWidth="1"/>
    <col min="2307" max="2307" width="0.7109375" style="55" customWidth="1"/>
    <col min="2308" max="2308" width="5.7109375" style="55" customWidth="1"/>
    <col min="2309" max="2309" width="0.7109375" style="55" customWidth="1"/>
    <col min="2310" max="2310" width="13.7109375" style="55" customWidth="1"/>
    <col min="2311" max="2311" width="0.7109375" style="55" customWidth="1"/>
    <col min="2312" max="2312" width="13.7109375" style="55" customWidth="1"/>
    <col min="2313" max="2313" width="0.7109375" style="55" customWidth="1"/>
    <col min="2314" max="2314" width="13.7109375" style="55" customWidth="1"/>
    <col min="2315" max="2315" width="0.7109375" style="55" customWidth="1"/>
    <col min="2316" max="2316" width="13.7109375" style="55" customWidth="1"/>
    <col min="2317" max="2317" width="0.7109375" style="55" customWidth="1"/>
    <col min="2318" max="2560" width="10.7109375" style="55"/>
    <col min="2561" max="2561" width="35.7109375" style="55" customWidth="1"/>
    <col min="2562" max="2562" width="9.7109375" style="55" customWidth="1"/>
    <col min="2563" max="2563" width="0.7109375" style="55" customWidth="1"/>
    <col min="2564" max="2564" width="5.7109375" style="55" customWidth="1"/>
    <col min="2565" max="2565" width="0.7109375" style="55" customWidth="1"/>
    <col min="2566" max="2566" width="13.7109375" style="55" customWidth="1"/>
    <col min="2567" max="2567" width="0.7109375" style="55" customWidth="1"/>
    <col min="2568" max="2568" width="13.7109375" style="55" customWidth="1"/>
    <col min="2569" max="2569" width="0.7109375" style="55" customWidth="1"/>
    <col min="2570" max="2570" width="13.7109375" style="55" customWidth="1"/>
    <col min="2571" max="2571" width="0.7109375" style="55" customWidth="1"/>
    <col min="2572" max="2572" width="13.7109375" style="55" customWidth="1"/>
    <col min="2573" max="2573" width="0.7109375" style="55" customWidth="1"/>
    <col min="2574" max="2816" width="10.7109375" style="55"/>
    <col min="2817" max="2817" width="35.7109375" style="55" customWidth="1"/>
    <col min="2818" max="2818" width="9.7109375" style="55" customWidth="1"/>
    <col min="2819" max="2819" width="0.7109375" style="55" customWidth="1"/>
    <col min="2820" max="2820" width="5.7109375" style="55" customWidth="1"/>
    <col min="2821" max="2821" width="0.7109375" style="55" customWidth="1"/>
    <col min="2822" max="2822" width="13.7109375" style="55" customWidth="1"/>
    <col min="2823" max="2823" width="0.7109375" style="55" customWidth="1"/>
    <col min="2824" max="2824" width="13.7109375" style="55" customWidth="1"/>
    <col min="2825" max="2825" width="0.7109375" style="55" customWidth="1"/>
    <col min="2826" max="2826" width="13.7109375" style="55" customWidth="1"/>
    <col min="2827" max="2827" width="0.7109375" style="55" customWidth="1"/>
    <col min="2828" max="2828" width="13.7109375" style="55" customWidth="1"/>
    <col min="2829" max="2829" width="0.7109375" style="55" customWidth="1"/>
    <col min="2830" max="3072" width="10.7109375" style="55"/>
    <col min="3073" max="3073" width="35.7109375" style="55" customWidth="1"/>
    <col min="3074" max="3074" width="9.7109375" style="55" customWidth="1"/>
    <col min="3075" max="3075" width="0.7109375" style="55" customWidth="1"/>
    <col min="3076" max="3076" width="5.7109375" style="55" customWidth="1"/>
    <col min="3077" max="3077" width="0.7109375" style="55" customWidth="1"/>
    <col min="3078" max="3078" width="13.7109375" style="55" customWidth="1"/>
    <col min="3079" max="3079" width="0.7109375" style="55" customWidth="1"/>
    <col min="3080" max="3080" width="13.7109375" style="55" customWidth="1"/>
    <col min="3081" max="3081" width="0.7109375" style="55" customWidth="1"/>
    <col min="3082" max="3082" width="13.7109375" style="55" customWidth="1"/>
    <col min="3083" max="3083" width="0.7109375" style="55" customWidth="1"/>
    <col min="3084" max="3084" width="13.7109375" style="55" customWidth="1"/>
    <col min="3085" max="3085" width="0.7109375" style="55" customWidth="1"/>
    <col min="3086" max="3328" width="10.7109375" style="55"/>
    <col min="3329" max="3329" width="35.7109375" style="55" customWidth="1"/>
    <col min="3330" max="3330" width="9.7109375" style="55" customWidth="1"/>
    <col min="3331" max="3331" width="0.7109375" style="55" customWidth="1"/>
    <col min="3332" max="3332" width="5.7109375" style="55" customWidth="1"/>
    <col min="3333" max="3333" width="0.7109375" style="55" customWidth="1"/>
    <col min="3334" max="3334" width="13.7109375" style="55" customWidth="1"/>
    <col min="3335" max="3335" width="0.7109375" style="55" customWidth="1"/>
    <col min="3336" max="3336" width="13.7109375" style="55" customWidth="1"/>
    <col min="3337" max="3337" width="0.7109375" style="55" customWidth="1"/>
    <col min="3338" max="3338" width="13.7109375" style="55" customWidth="1"/>
    <col min="3339" max="3339" width="0.7109375" style="55" customWidth="1"/>
    <col min="3340" max="3340" width="13.7109375" style="55" customWidth="1"/>
    <col min="3341" max="3341" width="0.7109375" style="55" customWidth="1"/>
    <col min="3342" max="3584" width="10.7109375" style="55"/>
    <col min="3585" max="3585" width="35.7109375" style="55" customWidth="1"/>
    <col min="3586" max="3586" width="9.7109375" style="55" customWidth="1"/>
    <col min="3587" max="3587" width="0.7109375" style="55" customWidth="1"/>
    <col min="3588" max="3588" width="5.7109375" style="55" customWidth="1"/>
    <col min="3589" max="3589" width="0.7109375" style="55" customWidth="1"/>
    <col min="3590" max="3590" width="13.7109375" style="55" customWidth="1"/>
    <col min="3591" max="3591" width="0.7109375" style="55" customWidth="1"/>
    <col min="3592" max="3592" width="13.7109375" style="55" customWidth="1"/>
    <col min="3593" max="3593" width="0.7109375" style="55" customWidth="1"/>
    <col min="3594" max="3594" width="13.7109375" style="55" customWidth="1"/>
    <col min="3595" max="3595" width="0.7109375" style="55" customWidth="1"/>
    <col min="3596" max="3596" width="13.7109375" style="55" customWidth="1"/>
    <col min="3597" max="3597" width="0.7109375" style="55" customWidth="1"/>
    <col min="3598" max="3840" width="10.7109375" style="55"/>
    <col min="3841" max="3841" width="35.7109375" style="55" customWidth="1"/>
    <col min="3842" max="3842" width="9.7109375" style="55" customWidth="1"/>
    <col min="3843" max="3843" width="0.7109375" style="55" customWidth="1"/>
    <col min="3844" max="3844" width="5.7109375" style="55" customWidth="1"/>
    <col min="3845" max="3845" width="0.7109375" style="55" customWidth="1"/>
    <col min="3846" max="3846" width="13.7109375" style="55" customWidth="1"/>
    <col min="3847" max="3847" width="0.7109375" style="55" customWidth="1"/>
    <col min="3848" max="3848" width="13.7109375" style="55" customWidth="1"/>
    <col min="3849" max="3849" width="0.7109375" style="55" customWidth="1"/>
    <col min="3850" max="3850" width="13.7109375" style="55" customWidth="1"/>
    <col min="3851" max="3851" width="0.7109375" style="55" customWidth="1"/>
    <col min="3852" max="3852" width="13.7109375" style="55" customWidth="1"/>
    <col min="3853" max="3853" width="0.7109375" style="55" customWidth="1"/>
    <col min="3854" max="4096" width="10.7109375" style="55"/>
    <col min="4097" max="4097" width="35.7109375" style="55" customWidth="1"/>
    <col min="4098" max="4098" width="9.7109375" style="55" customWidth="1"/>
    <col min="4099" max="4099" width="0.7109375" style="55" customWidth="1"/>
    <col min="4100" max="4100" width="5.7109375" style="55" customWidth="1"/>
    <col min="4101" max="4101" width="0.7109375" style="55" customWidth="1"/>
    <col min="4102" max="4102" width="13.7109375" style="55" customWidth="1"/>
    <col min="4103" max="4103" width="0.7109375" style="55" customWidth="1"/>
    <col min="4104" max="4104" width="13.7109375" style="55" customWidth="1"/>
    <col min="4105" max="4105" width="0.7109375" style="55" customWidth="1"/>
    <col min="4106" max="4106" width="13.7109375" style="55" customWidth="1"/>
    <col min="4107" max="4107" width="0.7109375" style="55" customWidth="1"/>
    <col min="4108" max="4108" width="13.7109375" style="55" customWidth="1"/>
    <col min="4109" max="4109" width="0.7109375" style="55" customWidth="1"/>
    <col min="4110" max="4352" width="10.7109375" style="55"/>
    <col min="4353" max="4353" width="35.7109375" style="55" customWidth="1"/>
    <col min="4354" max="4354" width="9.7109375" style="55" customWidth="1"/>
    <col min="4355" max="4355" width="0.7109375" style="55" customWidth="1"/>
    <col min="4356" max="4356" width="5.7109375" style="55" customWidth="1"/>
    <col min="4357" max="4357" width="0.7109375" style="55" customWidth="1"/>
    <col min="4358" max="4358" width="13.7109375" style="55" customWidth="1"/>
    <col min="4359" max="4359" width="0.7109375" style="55" customWidth="1"/>
    <col min="4360" max="4360" width="13.7109375" style="55" customWidth="1"/>
    <col min="4361" max="4361" width="0.7109375" style="55" customWidth="1"/>
    <col min="4362" max="4362" width="13.7109375" style="55" customWidth="1"/>
    <col min="4363" max="4363" width="0.7109375" style="55" customWidth="1"/>
    <col min="4364" max="4364" width="13.7109375" style="55" customWidth="1"/>
    <col min="4365" max="4365" width="0.7109375" style="55" customWidth="1"/>
    <col min="4366" max="4608" width="10.7109375" style="55"/>
    <col min="4609" max="4609" width="35.7109375" style="55" customWidth="1"/>
    <col min="4610" max="4610" width="9.7109375" style="55" customWidth="1"/>
    <col min="4611" max="4611" width="0.7109375" style="55" customWidth="1"/>
    <col min="4612" max="4612" width="5.7109375" style="55" customWidth="1"/>
    <col min="4613" max="4613" width="0.7109375" style="55" customWidth="1"/>
    <col min="4614" max="4614" width="13.7109375" style="55" customWidth="1"/>
    <col min="4615" max="4615" width="0.7109375" style="55" customWidth="1"/>
    <col min="4616" max="4616" width="13.7109375" style="55" customWidth="1"/>
    <col min="4617" max="4617" width="0.7109375" style="55" customWidth="1"/>
    <col min="4618" max="4618" width="13.7109375" style="55" customWidth="1"/>
    <col min="4619" max="4619" width="0.7109375" style="55" customWidth="1"/>
    <col min="4620" max="4620" width="13.7109375" style="55" customWidth="1"/>
    <col min="4621" max="4621" width="0.7109375" style="55" customWidth="1"/>
    <col min="4622" max="4864" width="10.7109375" style="55"/>
    <col min="4865" max="4865" width="35.7109375" style="55" customWidth="1"/>
    <col min="4866" max="4866" width="9.7109375" style="55" customWidth="1"/>
    <col min="4867" max="4867" width="0.7109375" style="55" customWidth="1"/>
    <col min="4868" max="4868" width="5.7109375" style="55" customWidth="1"/>
    <col min="4869" max="4869" width="0.7109375" style="55" customWidth="1"/>
    <col min="4870" max="4870" width="13.7109375" style="55" customWidth="1"/>
    <col min="4871" max="4871" width="0.7109375" style="55" customWidth="1"/>
    <col min="4872" max="4872" width="13.7109375" style="55" customWidth="1"/>
    <col min="4873" max="4873" width="0.7109375" style="55" customWidth="1"/>
    <col min="4874" max="4874" width="13.7109375" style="55" customWidth="1"/>
    <col min="4875" max="4875" width="0.7109375" style="55" customWidth="1"/>
    <col min="4876" max="4876" width="13.7109375" style="55" customWidth="1"/>
    <col min="4877" max="4877" width="0.7109375" style="55" customWidth="1"/>
    <col min="4878" max="5120" width="10.7109375" style="55"/>
    <col min="5121" max="5121" width="35.7109375" style="55" customWidth="1"/>
    <col min="5122" max="5122" width="9.7109375" style="55" customWidth="1"/>
    <col min="5123" max="5123" width="0.7109375" style="55" customWidth="1"/>
    <col min="5124" max="5124" width="5.7109375" style="55" customWidth="1"/>
    <col min="5125" max="5125" width="0.7109375" style="55" customWidth="1"/>
    <col min="5126" max="5126" width="13.7109375" style="55" customWidth="1"/>
    <col min="5127" max="5127" width="0.7109375" style="55" customWidth="1"/>
    <col min="5128" max="5128" width="13.7109375" style="55" customWidth="1"/>
    <col min="5129" max="5129" width="0.7109375" style="55" customWidth="1"/>
    <col min="5130" max="5130" width="13.7109375" style="55" customWidth="1"/>
    <col min="5131" max="5131" width="0.7109375" style="55" customWidth="1"/>
    <col min="5132" max="5132" width="13.7109375" style="55" customWidth="1"/>
    <col min="5133" max="5133" width="0.7109375" style="55" customWidth="1"/>
    <col min="5134" max="5376" width="10.7109375" style="55"/>
    <col min="5377" max="5377" width="35.7109375" style="55" customWidth="1"/>
    <col min="5378" max="5378" width="9.7109375" style="55" customWidth="1"/>
    <col min="5379" max="5379" width="0.7109375" style="55" customWidth="1"/>
    <col min="5380" max="5380" width="5.7109375" style="55" customWidth="1"/>
    <col min="5381" max="5381" width="0.7109375" style="55" customWidth="1"/>
    <col min="5382" max="5382" width="13.7109375" style="55" customWidth="1"/>
    <col min="5383" max="5383" width="0.7109375" style="55" customWidth="1"/>
    <col min="5384" max="5384" width="13.7109375" style="55" customWidth="1"/>
    <col min="5385" max="5385" width="0.7109375" style="55" customWidth="1"/>
    <col min="5386" max="5386" width="13.7109375" style="55" customWidth="1"/>
    <col min="5387" max="5387" width="0.7109375" style="55" customWidth="1"/>
    <col min="5388" max="5388" width="13.7109375" style="55" customWidth="1"/>
    <col min="5389" max="5389" width="0.7109375" style="55" customWidth="1"/>
    <col min="5390" max="5632" width="10.7109375" style="55"/>
    <col min="5633" max="5633" width="35.7109375" style="55" customWidth="1"/>
    <col min="5634" max="5634" width="9.7109375" style="55" customWidth="1"/>
    <col min="5635" max="5635" width="0.7109375" style="55" customWidth="1"/>
    <col min="5636" max="5636" width="5.7109375" style="55" customWidth="1"/>
    <col min="5637" max="5637" width="0.7109375" style="55" customWidth="1"/>
    <col min="5638" max="5638" width="13.7109375" style="55" customWidth="1"/>
    <col min="5639" max="5639" width="0.7109375" style="55" customWidth="1"/>
    <col min="5640" max="5640" width="13.7109375" style="55" customWidth="1"/>
    <col min="5641" max="5641" width="0.7109375" style="55" customWidth="1"/>
    <col min="5642" max="5642" width="13.7109375" style="55" customWidth="1"/>
    <col min="5643" max="5643" width="0.7109375" style="55" customWidth="1"/>
    <col min="5644" max="5644" width="13.7109375" style="55" customWidth="1"/>
    <col min="5645" max="5645" width="0.7109375" style="55" customWidth="1"/>
    <col min="5646" max="5888" width="10.7109375" style="55"/>
    <col min="5889" max="5889" width="35.7109375" style="55" customWidth="1"/>
    <col min="5890" max="5890" width="9.7109375" style="55" customWidth="1"/>
    <col min="5891" max="5891" width="0.7109375" style="55" customWidth="1"/>
    <col min="5892" max="5892" width="5.7109375" style="55" customWidth="1"/>
    <col min="5893" max="5893" width="0.7109375" style="55" customWidth="1"/>
    <col min="5894" max="5894" width="13.7109375" style="55" customWidth="1"/>
    <col min="5895" max="5895" width="0.7109375" style="55" customWidth="1"/>
    <col min="5896" max="5896" width="13.7109375" style="55" customWidth="1"/>
    <col min="5897" max="5897" width="0.7109375" style="55" customWidth="1"/>
    <col min="5898" max="5898" width="13.7109375" style="55" customWidth="1"/>
    <col min="5899" max="5899" width="0.7109375" style="55" customWidth="1"/>
    <col min="5900" max="5900" width="13.7109375" style="55" customWidth="1"/>
    <col min="5901" max="5901" width="0.7109375" style="55" customWidth="1"/>
    <col min="5902" max="6144" width="10.7109375" style="55"/>
    <col min="6145" max="6145" width="35.7109375" style="55" customWidth="1"/>
    <col min="6146" max="6146" width="9.7109375" style="55" customWidth="1"/>
    <col min="6147" max="6147" width="0.7109375" style="55" customWidth="1"/>
    <col min="6148" max="6148" width="5.7109375" style="55" customWidth="1"/>
    <col min="6149" max="6149" width="0.7109375" style="55" customWidth="1"/>
    <col min="6150" max="6150" width="13.7109375" style="55" customWidth="1"/>
    <col min="6151" max="6151" width="0.7109375" style="55" customWidth="1"/>
    <col min="6152" max="6152" width="13.7109375" style="55" customWidth="1"/>
    <col min="6153" max="6153" width="0.7109375" style="55" customWidth="1"/>
    <col min="6154" max="6154" width="13.7109375" style="55" customWidth="1"/>
    <col min="6155" max="6155" width="0.7109375" style="55" customWidth="1"/>
    <col min="6156" max="6156" width="13.7109375" style="55" customWidth="1"/>
    <col min="6157" max="6157" width="0.7109375" style="55" customWidth="1"/>
    <col min="6158" max="6400" width="10.7109375" style="55"/>
    <col min="6401" max="6401" width="35.7109375" style="55" customWidth="1"/>
    <col min="6402" max="6402" width="9.7109375" style="55" customWidth="1"/>
    <col min="6403" max="6403" width="0.7109375" style="55" customWidth="1"/>
    <col min="6404" max="6404" width="5.7109375" style="55" customWidth="1"/>
    <col min="6405" max="6405" width="0.7109375" style="55" customWidth="1"/>
    <col min="6406" max="6406" width="13.7109375" style="55" customWidth="1"/>
    <col min="6407" max="6407" width="0.7109375" style="55" customWidth="1"/>
    <col min="6408" max="6408" width="13.7109375" style="55" customWidth="1"/>
    <col min="6409" max="6409" width="0.7109375" style="55" customWidth="1"/>
    <col min="6410" max="6410" width="13.7109375" style="55" customWidth="1"/>
    <col min="6411" max="6411" width="0.7109375" style="55" customWidth="1"/>
    <col min="6412" max="6412" width="13.7109375" style="55" customWidth="1"/>
    <col min="6413" max="6413" width="0.7109375" style="55" customWidth="1"/>
    <col min="6414" max="6656" width="10.7109375" style="55"/>
    <col min="6657" max="6657" width="35.7109375" style="55" customWidth="1"/>
    <col min="6658" max="6658" width="9.7109375" style="55" customWidth="1"/>
    <col min="6659" max="6659" width="0.7109375" style="55" customWidth="1"/>
    <col min="6660" max="6660" width="5.7109375" style="55" customWidth="1"/>
    <col min="6661" max="6661" width="0.7109375" style="55" customWidth="1"/>
    <col min="6662" max="6662" width="13.7109375" style="55" customWidth="1"/>
    <col min="6663" max="6663" width="0.7109375" style="55" customWidth="1"/>
    <col min="6664" max="6664" width="13.7109375" style="55" customWidth="1"/>
    <col min="6665" max="6665" width="0.7109375" style="55" customWidth="1"/>
    <col min="6666" max="6666" width="13.7109375" style="55" customWidth="1"/>
    <col min="6667" max="6667" width="0.7109375" style="55" customWidth="1"/>
    <col min="6668" max="6668" width="13.7109375" style="55" customWidth="1"/>
    <col min="6669" max="6669" width="0.7109375" style="55" customWidth="1"/>
    <col min="6670" max="6912" width="10.7109375" style="55"/>
    <col min="6913" max="6913" width="35.7109375" style="55" customWidth="1"/>
    <col min="6914" max="6914" width="9.7109375" style="55" customWidth="1"/>
    <col min="6915" max="6915" width="0.7109375" style="55" customWidth="1"/>
    <col min="6916" max="6916" width="5.7109375" style="55" customWidth="1"/>
    <col min="6917" max="6917" width="0.7109375" style="55" customWidth="1"/>
    <col min="6918" max="6918" width="13.7109375" style="55" customWidth="1"/>
    <col min="6919" max="6919" width="0.7109375" style="55" customWidth="1"/>
    <col min="6920" max="6920" width="13.7109375" style="55" customWidth="1"/>
    <col min="6921" max="6921" width="0.7109375" style="55" customWidth="1"/>
    <col min="6922" max="6922" width="13.7109375" style="55" customWidth="1"/>
    <col min="6923" max="6923" width="0.7109375" style="55" customWidth="1"/>
    <col min="6924" max="6924" width="13.7109375" style="55" customWidth="1"/>
    <col min="6925" max="6925" width="0.7109375" style="55" customWidth="1"/>
    <col min="6926" max="7168" width="10.7109375" style="55"/>
    <col min="7169" max="7169" width="35.7109375" style="55" customWidth="1"/>
    <col min="7170" max="7170" width="9.7109375" style="55" customWidth="1"/>
    <col min="7171" max="7171" width="0.7109375" style="55" customWidth="1"/>
    <col min="7172" max="7172" width="5.7109375" style="55" customWidth="1"/>
    <col min="7173" max="7173" width="0.7109375" style="55" customWidth="1"/>
    <col min="7174" max="7174" width="13.7109375" style="55" customWidth="1"/>
    <col min="7175" max="7175" width="0.7109375" style="55" customWidth="1"/>
    <col min="7176" max="7176" width="13.7109375" style="55" customWidth="1"/>
    <col min="7177" max="7177" width="0.7109375" style="55" customWidth="1"/>
    <col min="7178" max="7178" width="13.7109375" style="55" customWidth="1"/>
    <col min="7179" max="7179" width="0.7109375" style="55" customWidth="1"/>
    <col min="7180" max="7180" width="13.7109375" style="55" customWidth="1"/>
    <col min="7181" max="7181" width="0.7109375" style="55" customWidth="1"/>
    <col min="7182" max="7424" width="10.7109375" style="55"/>
    <col min="7425" max="7425" width="35.7109375" style="55" customWidth="1"/>
    <col min="7426" max="7426" width="9.7109375" style="55" customWidth="1"/>
    <col min="7427" max="7427" width="0.7109375" style="55" customWidth="1"/>
    <col min="7428" max="7428" width="5.7109375" style="55" customWidth="1"/>
    <col min="7429" max="7429" width="0.7109375" style="55" customWidth="1"/>
    <col min="7430" max="7430" width="13.7109375" style="55" customWidth="1"/>
    <col min="7431" max="7431" width="0.7109375" style="55" customWidth="1"/>
    <col min="7432" max="7432" width="13.7109375" style="55" customWidth="1"/>
    <col min="7433" max="7433" width="0.7109375" style="55" customWidth="1"/>
    <col min="7434" max="7434" width="13.7109375" style="55" customWidth="1"/>
    <col min="7435" max="7435" width="0.7109375" style="55" customWidth="1"/>
    <col min="7436" max="7436" width="13.7109375" style="55" customWidth="1"/>
    <col min="7437" max="7437" width="0.7109375" style="55" customWidth="1"/>
    <col min="7438" max="7680" width="10.7109375" style="55"/>
    <col min="7681" max="7681" width="35.7109375" style="55" customWidth="1"/>
    <col min="7682" max="7682" width="9.7109375" style="55" customWidth="1"/>
    <col min="7683" max="7683" width="0.7109375" style="55" customWidth="1"/>
    <col min="7684" max="7684" width="5.7109375" style="55" customWidth="1"/>
    <col min="7685" max="7685" width="0.7109375" style="55" customWidth="1"/>
    <col min="7686" max="7686" width="13.7109375" style="55" customWidth="1"/>
    <col min="7687" max="7687" width="0.7109375" style="55" customWidth="1"/>
    <col min="7688" max="7688" width="13.7109375" style="55" customWidth="1"/>
    <col min="7689" max="7689" width="0.7109375" style="55" customWidth="1"/>
    <col min="7690" max="7690" width="13.7109375" style="55" customWidth="1"/>
    <col min="7691" max="7691" width="0.7109375" style="55" customWidth="1"/>
    <col min="7692" max="7692" width="13.7109375" style="55" customWidth="1"/>
    <col min="7693" max="7693" width="0.7109375" style="55" customWidth="1"/>
    <col min="7694" max="7936" width="10.7109375" style="55"/>
    <col min="7937" max="7937" width="35.7109375" style="55" customWidth="1"/>
    <col min="7938" max="7938" width="9.7109375" style="55" customWidth="1"/>
    <col min="7939" max="7939" width="0.7109375" style="55" customWidth="1"/>
    <col min="7940" max="7940" width="5.7109375" style="55" customWidth="1"/>
    <col min="7941" max="7941" width="0.7109375" style="55" customWidth="1"/>
    <col min="7942" max="7942" width="13.7109375" style="55" customWidth="1"/>
    <col min="7943" max="7943" width="0.7109375" style="55" customWidth="1"/>
    <col min="7944" max="7944" width="13.7109375" style="55" customWidth="1"/>
    <col min="7945" max="7945" width="0.7109375" style="55" customWidth="1"/>
    <col min="7946" max="7946" width="13.7109375" style="55" customWidth="1"/>
    <col min="7947" max="7947" width="0.7109375" style="55" customWidth="1"/>
    <col min="7948" max="7948" width="13.7109375" style="55" customWidth="1"/>
    <col min="7949" max="7949" width="0.7109375" style="55" customWidth="1"/>
    <col min="7950" max="8192" width="10.7109375" style="55"/>
    <col min="8193" max="8193" width="35.7109375" style="55" customWidth="1"/>
    <col min="8194" max="8194" width="9.7109375" style="55" customWidth="1"/>
    <col min="8195" max="8195" width="0.7109375" style="55" customWidth="1"/>
    <col min="8196" max="8196" width="5.7109375" style="55" customWidth="1"/>
    <col min="8197" max="8197" width="0.7109375" style="55" customWidth="1"/>
    <col min="8198" max="8198" width="13.7109375" style="55" customWidth="1"/>
    <col min="8199" max="8199" width="0.7109375" style="55" customWidth="1"/>
    <col min="8200" max="8200" width="13.7109375" style="55" customWidth="1"/>
    <col min="8201" max="8201" width="0.7109375" style="55" customWidth="1"/>
    <col min="8202" max="8202" width="13.7109375" style="55" customWidth="1"/>
    <col min="8203" max="8203" width="0.7109375" style="55" customWidth="1"/>
    <col min="8204" max="8204" width="13.7109375" style="55" customWidth="1"/>
    <col min="8205" max="8205" width="0.7109375" style="55" customWidth="1"/>
    <col min="8206" max="8448" width="10.7109375" style="55"/>
    <col min="8449" max="8449" width="35.7109375" style="55" customWidth="1"/>
    <col min="8450" max="8450" width="9.7109375" style="55" customWidth="1"/>
    <col min="8451" max="8451" width="0.7109375" style="55" customWidth="1"/>
    <col min="8452" max="8452" width="5.7109375" style="55" customWidth="1"/>
    <col min="8453" max="8453" width="0.7109375" style="55" customWidth="1"/>
    <col min="8454" max="8454" width="13.7109375" style="55" customWidth="1"/>
    <col min="8455" max="8455" width="0.7109375" style="55" customWidth="1"/>
    <col min="8456" max="8456" width="13.7109375" style="55" customWidth="1"/>
    <col min="8457" max="8457" width="0.7109375" style="55" customWidth="1"/>
    <col min="8458" max="8458" width="13.7109375" style="55" customWidth="1"/>
    <col min="8459" max="8459" width="0.7109375" style="55" customWidth="1"/>
    <col min="8460" max="8460" width="13.7109375" style="55" customWidth="1"/>
    <col min="8461" max="8461" width="0.7109375" style="55" customWidth="1"/>
    <col min="8462" max="8704" width="10.7109375" style="55"/>
    <col min="8705" max="8705" width="35.7109375" style="55" customWidth="1"/>
    <col min="8706" max="8706" width="9.7109375" style="55" customWidth="1"/>
    <col min="8707" max="8707" width="0.7109375" style="55" customWidth="1"/>
    <col min="8708" max="8708" width="5.7109375" style="55" customWidth="1"/>
    <col min="8709" max="8709" width="0.7109375" style="55" customWidth="1"/>
    <col min="8710" max="8710" width="13.7109375" style="55" customWidth="1"/>
    <col min="8711" max="8711" width="0.7109375" style="55" customWidth="1"/>
    <col min="8712" max="8712" width="13.7109375" style="55" customWidth="1"/>
    <col min="8713" max="8713" width="0.7109375" style="55" customWidth="1"/>
    <col min="8714" max="8714" width="13.7109375" style="55" customWidth="1"/>
    <col min="8715" max="8715" width="0.7109375" style="55" customWidth="1"/>
    <col min="8716" max="8716" width="13.7109375" style="55" customWidth="1"/>
    <col min="8717" max="8717" width="0.7109375" style="55" customWidth="1"/>
    <col min="8718" max="8960" width="10.7109375" style="55"/>
    <col min="8961" max="8961" width="35.7109375" style="55" customWidth="1"/>
    <col min="8962" max="8962" width="9.7109375" style="55" customWidth="1"/>
    <col min="8963" max="8963" width="0.7109375" style="55" customWidth="1"/>
    <col min="8964" max="8964" width="5.7109375" style="55" customWidth="1"/>
    <col min="8965" max="8965" width="0.7109375" style="55" customWidth="1"/>
    <col min="8966" max="8966" width="13.7109375" style="55" customWidth="1"/>
    <col min="8967" max="8967" width="0.7109375" style="55" customWidth="1"/>
    <col min="8968" max="8968" width="13.7109375" style="55" customWidth="1"/>
    <col min="8969" max="8969" width="0.7109375" style="55" customWidth="1"/>
    <col min="8970" max="8970" width="13.7109375" style="55" customWidth="1"/>
    <col min="8971" max="8971" width="0.7109375" style="55" customWidth="1"/>
    <col min="8972" max="8972" width="13.7109375" style="55" customWidth="1"/>
    <col min="8973" max="8973" width="0.7109375" style="55" customWidth="1"/>
    <col min="8974" max="9216" width="10.7109375" style="55"/>
    <col min="9217" max="9217" width="35.7109375" style="55" customWidth="1"/>
    <col min="9218" max="9218" width="9.7109375" style="55" customWidth="1"/>
    <col min="9219" max="9219" width="0.7109375" style="55" customWidth="1"/>
    <col min="9220" max="9220" width="5.7109375" style="55" customWidth="1"/>
    <col min="9221" max="9221" width="0.7109375" style="55" customWidth="1"/>
    <col min="9222" max="9222" width="13.7109375" style="55" customWidth="1"/>
    <col min="9223" max="9223" width="0.7109375" style="55" customWidth="1"/>
    <col min="9224" max="9224" width="13.7109375" style="55" customWidth="1"/>
    <col min="9225" max="9225" width="0.7109375" style="55" customWidth="1"/>
    <col min="9226" max="9226" width="13.7109375" style="55" customWidth="1"/>
    <col min="9227" max="9227" width="0.7109375" style="55" customWidth="1"/>
    <col min="9228" max="9228" width="13.7109375" style="55" customWidth="1"/>
    <col min="9229" max="9229" width="0.7109375" style="55" customWidth="1"/>
    <col min="9230" max="9472" width="10.7109375" style="55"/>
    <col min="9473" max="9473" width="35.7109375" style="55" customWidth="1"/>
    <col min="9474" max="9474" width="9.7109375" style="55" customWidth="1"/>
    <col min="9475" max="9475" width="0.7109375" style="55" customWidth="1"/>
    <col min="9476" max="9476" width="5.7109375" style="55" customWidth="1"/>
    <col min="9477" max="9477" width="0.7109375" style="55" customWidth="1"/>
    <col min="9478" max="9478" width="13.7109375" style="55" customWidth="1"/>
    <col min="9479" max="9479" width="0.7109375" style="55" customWidth="1"/>
    <col min="9480" max="9480" width="13.7109375" style="55" customWidth="1"/>
    <col min="9481" max="9481" width="0.7109375" style="55" customWidth="1"/>
    <col min="9482" max="9482" width="13.7109375" style="55" customWidth="1"/>
    <col min="9483" max="9483" width="0.7109375" style="55" customWidth="1"/>
    <col min="9484" max="9484" width="13.7109375" style="55" customWidth="1"/>
    <col min="9485" max="9485" width="0.7109375" style="55" customWidth="1"/>
    <col min="9486" max="9728" width="10.7109375" style="55"/>
    <col min="9729" max="9729" width="35.7109375" style="55" customWidth="1"/>
    <col min="9730" max="9730" width="9.7109375" style="55" customWidth="1"/>
    <col min="9731" max="9731" width="0.7109375" style="55" customWidth="1"/>
    <col min="9732" max="9732" width="5.7109375" style="55" customWidth="1"/>
    <col min="9733" max="9733" width="0.7109375" style="55" customWidth="1"/>
    <col min="9734" max="9734" width="13.7109375" style="55" customWidth="1"/>
    <col min="9735" max="9735" width="0.7109375" style="55" customWidth="1"/>
    <col min="9736" max="9736" width="13.7109375" style="55" customWidth="1"/>
    <col min="9737" max="9737" width="0.7109375" style="55" customWidth="1"/>
    <col min="9738" max="9738" width="13.7109375" style="55" customWidth="1"/>
    <col min="9739" max="9739" width="0.7109375" style="55" customWidth="1"/>
    <col min="9740" max="9740" width="13.7109375" style="55" customWidth="1"/>
    <col min="9741" max="9741" width="0.7109375" style="55" customWidth="1"/>
    <col min="9742" max="9984" width="10.7109375" style="55"/>
    <col min="9985" max="9985" width="35.7109375" style="55" customWidth="1"/>
    <col min="9986" max="9986" width="9.7109375" style="55" customWidth="1"/>
    <col min="9987" max="9987" width="0.7109375" style="55" customWidth="1"/>
    <col min="9988" max="9988" width="5.7109375" style="55" customWidth="1"/>
    <col min="9989" max="9989" width="0.7109375" style="55" customWidth="1"/>
    <col min="9990" max="9990" width="13.7109375" style="55" customWidth="1"/>
    <col min="9991" max="9991" width="0.7109375" style="55" customWidth="1"/>
    <col min="9992" max="9992" width="13.7109375" style="55" customWidth="1"/>
    <col min="9993" max="9993" width="0.7109375" style="55" customWidth="1"/>
    <col min="9994" max="9994" width="13.7109375" style="55" customWidth="1"/>
    <col min="9995" max="9995" width="0.7109375" style="55" customWidth="1"/>
    <col min="9996" max="9996" width="13.7109375" style="55" customWidth="1"/>
    <col min="9997" max="9997" width="0.7109375" style="55" customWidth="1"/>
    <col min="9998" max="10240" width="10.7109375" style="55"/>
    <col min="10241" max="10241" width="35.7109375" style="55" customWidth="1"/>
    <col min="10242" max="10242" width="9.7109375" style="55" customWidth="1"/>
    <col min="10243" max="10243" width="0.7109375" style="55" customWidth="1"/>
    <col min="10244" max="10244" width="5.7109375" style="55" customWidth="1"/>
    <col min="10245" max="10245" width="0.7109375" style="55" customWidth="1"/>
    <col min="10246" max="10246" width="13.7109375" style="55" customWidth="1"/>
    <col min="10247" max="10247" width="0.7109375" style="55" customWidth="1"/>
    <col min="10248" max="10248" width="13.7109375" style="55" customWidth="1"/>
    <col min="10249" max="10249" width="0.7109375" style="55" customWidth="1"/>
    <col min="10250" max="10250" width="13.7109375" style="55" customWidth="1"/>
    <col min="10251" max="10251" width="0.7109375" style="55" customWidth="1"/>
    <col min="10252" max="10252" width="13.7109375" style="55" customWidth="1"/>
    <col min="10253" max="10253" width="0.7109375" style="55" customWidth="1"/>
    <col min="10254" max="10496" width="10.7109375" style="55"/>
    <col min="10497" max="10497" width="35.7109375" style="55" customWidth="1"/>
    <col min="10498" max="10498" width="9.7109375" style="55" customWidth="1"/>
    <col min="10499" max="10499" width="0.7109375" style="55" customWidth="1"/>
    <col min="10500" max="10500" width="5.7109375" style="55" customWidth="1"/>
    <col min="10501" max="10501" width="0.7109375" style="55" customWidth="1"/>
    <col min="10502" max="10502" width="13.7109375" style="55" customWidth="1"/>
    <col min="10503" max="10503" width="0.7109375" style="55" customWidth="1"/>
    <col min="10504" max="10504" width="13.7109375" style="55" customWidth="1"/>
    <col min="10505" max="10505" width="0.7109375" style="55" customWidth="1"/>
    <col min="10506" max="10506" width="13.7109375" style="55" customWidth="1"/>
    <col min="10507" max="10507" width="0.7109375" style="55" customWidth="1"/>
    <col min="10508" max="10508" width="13.7109375" style="55" customWidth="1"/>
    <col min="10509" max="10509" width="0.7109375" style="55" customWidth="1"/>
    <col min="10510" max="10752" width="10.7109375" style="55"/>
    <col min="10753" max="10753" width="35.7109375" style="55" customWidth="1"/>
    <col min="10754" max="10754" width="9.7109375" style="55" customWidth="1"/>
    <col min="10755" max="10755" width="0.7109375" style="55" customWidth="1"/>
    <col min="10756" max="10756" width="5.7109375" style="55" customWidth="1"/>
    <col min="10757" max="10757" width="0.7109375" style="55" customWidth="1"/>
    <col min="10758" max="10758" width="13.7109375" style="55" customWidth="1"/>
    <col min="10759" max="10759" width="0.7109375" style="55" customWidth="1"/>
    <col min="10760" max="10760" width="13.7109375" style="55" customWidth="1"/>
    <col min="10761" max="10761" width="0.7109375" style="55" customWidth="1"/>
    <col min="10762" max="10762" width="13.7109375" style="55" customWidth="1"/>
    <col min="10763" max="10763" width="0.7109375" style="55" customWidth="1"/>
    <col min="10764" max="10764" width="13.7109375" style="55" customWidth="1"/>
    <col min="10765" max="10765" width="0.7109375" style="55" customWidth="1"/>
    <col min="10766" max="11008" width="10.7109375" style="55"/>
    <col min="11009" max="11009" width="35.7109375" style="55" customWidth="1"/>
    <col min="11010" max="11010" width="9.7109375" style="55" customWidth="1"/>
    <col min="11011" max="11011" width="0.7109375" style="55" customWidth="1"/>
    <col min="11012" max="11012" width="5.7109375" style="55" customWidth="1"/>
    <col min="11013" max="11013" width="0.7109375" style="55" customWidth="1"/>
    <col min="11014" max="11014" width="13.7109375" style="55" customWidth="1"/>
    <col min="11015" max="11015" width="0.7109375" style="55" customWidth="1"/>
    <col min="11016" max="11016" width="13.7109375" style="55" customWidth="1"/>
    <col min="11017" max="11017" width="0.7109375" style="55" customWidth="1"/>
    <col min="11018" max="11018" width="13.7109375" style="55" customWidth="1"/>
    <col min="11019" max="11019" width="0.7109375" style="55" customWidth="1"/>
    <col min="11020" max="11020" width="13.7109375" style="55" customWidth="1"/>
    <col min="11021" max="11021" width="0.7109375" style="55" customWidth="1"/>
    <col min="11022" max="11264" width="10.7109375" style="55"/>
    <col min="11265" max="11265" width="35.7109375" style="55" customWidth="1"/>
    <col min="11266" max="11266" width="9.7109375" style="55" customWidth="1"/>
    <col min="11267" max="11267" width="0.7109375" style="55" customWidth="1"/>
    <col min="11268" max="11268" width="5.7109375" style="55" customWidth="1"/>
    <col min="11269" max="11269" width="0.7109375" style="55" customWidth="1"/>
    <col min="11270" max="11270" width="13.7109375" style="55" customWidth="1"/>
    <col min="11271" max="11271" width="0.7109375" style="55" customWidth="1"/>
    <col min="11272" max="11272" width="13.7109375" style="55" customWidth="1"/>
    <col min="11273" max="11273" width="0.7109375" style="55" customWidth="1"/>
    <col min="11274" max="11274" width="13.7109375" style="55" customWidth="1"/>
    <col min="11275" max="11275" width="0.7109375" style="55" customWidth="1"/>
    <col min="11276" max="11276" width="13.7109375" style="55" customWidth="1"/>
    <col min="11277" max="11277" width="0.7109375" style="55" customWidth="1"/>
    <col min="11278" max="11520" width="10.7109375" style="55"/>
    <col min="11521" max="11521" width="35.7109375" style="55" customWidth="1"/>
    <col min="11522" max="11522" width="9.7109375" style="55" customWidth="1"/>
    <col min="11523" max="11523" width="0.7109375" style="55" customWidth="1"/>
    <col min="11524" max="11524" width="5.7109375" style="55" customWidth="1"/>
    <col min="11525" max="11525" width="0.7109375" style="55" customWidth="1"/>
    <col min="11526" max="11526" width="13.7109375" style="55" customWidth="1"/>
    <col min="11527" max="11527" width="0.7109375" style="55" customWidth="1"/>
    <col min="11528" max="11528" width="13.7109375" style="55" customWidth="1"/>
    <col min="11529" max="11529" width="0.7109375" style="55" customWidth="1"/>
    <col min="11530" max="11530" width="13.7109375" style="55" customWidth="1"/>
    <col min="11531" max="11531" width="0.7109375" style="55" customWidth="1"/>
    <col min="11532" max="11532" width="13.7109375" style="55" customWidth="1"/>
    <col min="11533" max="11533" width="0.7109375" style="55" customWidth="1"/>
    <col min="11534" max="11776" width="10.7109375" style="55"/>
    <col min="11777" max="11777" width="35.7109375" style="55" customWidth="1"/>
    <col min="11778" max="11778" width="9.7109375" style="55" customWidth="1"/>
    <col min="11779" max="11779" width="0.7109375" style="55" customWidth="1"/>
    <col min="11780" max="11780" width="5.7109375" style="55" customWidth="1"/>
    <col min="11781" max="11781" width="0.7109375" style="55" customWidth="1"/>
    <col min="11782" max="11782" width="13.7109375" style="55" customWidth="1"/>
    <col min="11783" max="11783" width="0.7109375" style="55" customWidth="1"/>
    <col min="11784" max="11784" width="13.7109375" style="55" customWidth="1"/>
    <col min="11785" max="11785" width="0.7109375" style="55" customWidth="1"/>
    <col min="11786" max="11786" width="13.7109375" style="55" customWidth="1"/>
    <col min="11787" max="11787" width="0.7109375" style="55" customWidth="1"/>
    <col min="11788" max="11788" width="13.7109375" style="55" customWidth="1"/>
    <col min="11789" max="11789" width="0.7109375" style="55" customWidth="1"/>
    <col min="11790" max="12032" width="10.7109375" style="55"/>
    <col min="12033" max="12033" width="35.7109375" style="55" customWidth="1"/>
    <col min="12034" max="12034" width="9.7109375" style="55" customWidth="1"/>
    <col min="12035" max="12035" width="0.7109375" style="55" customWidth="1"/>
    <col min="12036" max="12036" width="5.7109375" style="55" customWidth="1"/>
    <col min="12037" max="12037" width="0.7109375" style="55" customWidth="1"/>
    <col min="12038" max="12038" width="13.7109375" style="55" customWidth="1"/>
    <col min="12039" max="12039" width="0.7109375" style="55" customWidth="1"/>
    <col min="12040" max="12040" width="13.7109375" style="55" customWidth="1"/>
    <col min="12041" max="12041" width="0.7109375" style="55" customWidth="1"/>
    <col min="12042" max="12042" width="13.7109375" style="55" customWidth="1"/>
    <col min="12043" max="12043" width="0.7109375" style="55" customWidth="1"/>
    <col min="12044" max="12044" width="13.7109375" style="55" customWidth="1"/>
    <col min="12045" max="12045" width="0.7109375" style="55" customWidth="1"/>
    <col min="12046" max="12288" width="10.7109375" style="55"/>
    <col min="12289" max="12289" width="35.7109375" style="55" customWidth="1"/>
    <col min="12290" max="12290" width="9.7109375" style="55" customWidth="1"/>
    <col min="12291" max="12291" width="0.7109375" style="55" customWidth="1"/>
    <col min="12292" max="12292" width="5.7109375" style="55" customWidth="1"/>
    <col min="12293" max="12293" width="0.7109375" style="55" customWidth="1"/>
    <col min="12294" max="12294" width="13.7109375" style="55" customWidth="1"/>
    <col min="12295" max="12295" width="0.7109375" style="55" customWidth="1"/>
    <col min="12296" max="12296" width="13.7109375" style="55" customWidth="1"/>
    <col min="12297" max="12297" width="0.7109375" style="55" customWidth="1"/>
    <col min="12298" max="12298" width="13.7109375" style="55" customWidth="1"/>
    <col min="12299" max="12299" width="0.7109375" style="55" customWidth="1"/>
    <col min="12300" max="12300" width="13.7109375" style="55" customWidth="1"/>
    <col min="12301" max="12301" width="0.7109375" style="55" customWidth="1"/>
    <col min="12302" max="12544" width="10.7109375" style="55"/>
    <col min="12545" max="12545" width="35.7109375" style="55" customWidth="1"/>
    <col min="12546" max="12546" width="9.7109375" style="55" customWidth="1"/>
    <col min="12547" max="12547" width="0.7109375" style="55" customWidth="1"/>
    <col min="12548" max="12548" width="5.7109375" style="55" customWidth="1"/>
    <col min="12549" max="12549" width="0.7109375" style="55" customWidth="1"/>
    <col min="12550" max="12550" width="13.7109375" style="55" customWidth="1"/>
    <col min="12551" max="12551" width="0.7109375" style="55" customWidth="1"/>
    <col min="12552" max="12552" width="13.7109375" style="55" customWidth="1"/>
    <col min="12553" max="12553" width="0.7109375" style="55" customWidth="1"/>
    <col min="12554" max="12554" width="13.7109375" style="55" customWidth="1"/>
    <col min="12555" max="12555" width="0.7109375" style="55" customWidth="1"/>
    <col min="12556" max="12556" width="13.7109375" style="55" customWidth="1"/>
    <col min="12557" max="12557" width="0.7109375" style="55" customWidth="1"/>
    <col min="12558" max="12800" width="10.7109375" style="55"/>
    <col min="12801" max="12801" width="35.7109375" style="55" customWidth="1"/>
    <col min="12802" max="12802" width="9.7109375" style="55" customWidth="1"/>
    <col min="12803" max="12803" width="0.7109375" style="55" customWidth="1"/>
    <col min="12804" max="12804" width="5.7109375" style="55" customWidth="1"/>
    <col min="12805" max="12805" width="0.7109375" style="55" customWidth="1"/>
    <col min="12806" max="12806" width="13.7109375" style="55" customWidth="1"/>
    <col min="12807" max="12807" width="0.7109375" style="55" customWidth="1"/>
    <col min="12808" max="12808" width="13.7109375" style="55" customWidth="1"/>
    <col min="12809" max="12809" width="0.7109375" style="55" customWidth="1"/>
    <col min="12810" max="12810" width="13.7109375" style="55" customWidth="1"/>
    <col min="12811" max="12811" width="0.7109375" style="55" customWidth="1"/>
    <col min="12812" max="12812" width="13.7109375" style="55" customWidth="1"/>
    <col min="12813" max="12813" width="0.7109375" style="55" customWidth="1"/>
    <col min="12814" max="13056" width="10.7109375" style="55"/>
    <col min="13057" max="13057" width="35.7109375" style="55" customWidth="1"/>
    <col min="13058" max="13058" width="9.7109375" style="55" customWidth="1"/>
    <col min="13059" max="13059" width="0.7109375" style="55" customWidth="1"/>
    <col min="13060" max="13060" width="5.7109375" style="55" customWidth="1"/>
    <col min="13061" max="13061" width="0.7109375" style="55" customWidth="1"/>
    <col min="13062" max="13062" width="13.7109375" style="55" customWidth="1"/>
    <col min="13063" max="13063" width="0.7109375" style="55" customWidth="1"/>
    <col min="13064" max="13064" width="13.7109375" style="55" customWidth="1"/>
    <col min="13065" max="13065" width="0.7109375" style="55" customWidth="1"/>
    <col min="13066" max="13066" width="13.7109375" style="55" customWidth="1"/>
    <col min="13067" max="13067" width="0.7109375" style="55" customWidth="1"/>
    <col min="13068" max="13068" width="13.7109375" style="55" customWidth="1"/>
    <col min="13069" max="13069" width="0.7109375" style="55" customWidth="1"/>
    <col min="13070" max="13312" width="10.7109375" style="55"/>
    <col min="13313" max="13313" width="35.7109375" style="55" customWidth="1"/>
    <col min="13314" max="13314" width="9.7109375" style="55" customWidth="1"/>
    <col min="13315" max="13315" width="0.7109375" style="55" customWidth="1"/>
    <col min="13316" max="13316" width="5.7109375" style="55" customWidth="1"/>
    <col min="13317" max="13317" width="0.7109375" style="55" customWidth="1"/>
    <col min="13318" max="13318" width="13.7109375" style="55" customWidth="1"/>
    <col min="13319" max="13319" width="0.7109375" style="55" customWidth="1"/>
    <col min="13320" max="13320" width="13.7109375" style="55" customWidth="1"/>
    <col min="13321" max="13321" width="0.7109375" style="55" customWidth="1"/>
    <col min="13322" max="13322" width="13.7109375" style="55" customWidth="1"/>
    <col min="13323" max="13323" width="0.7109375" style="55" customWidth="1"/>
    <col min="13324" max="13324" width="13.7109375" style="55" customWidth="1"/>
    <col min="13325" max="13325" width="0.7109375" style="55" customWidth="1"/>
    <col min="13326" max="13568" width="10.7109375" style="55"/>
    <col min="13569" max="13569" width="35.7109375" style="55" customWidth="1"/>
    <col min="13570" max="13570" width="9.7109375" style="55" customWidth="1"/>
    <col min="13571" max="13571" width="0.7109375" style="55" customWidth="1"/>
    <col min="13572" max="13572" width="5.7109375" style="55" customWidth="1"/>
    <col min="13573" max="13573" width="0.7109375" style="55" customWidth="1"/>
    <col min="13574" max="13574" width="13.7109375" style="55" customWidth="1"/>
    <col min="13575" max="13575" width="0.7109375" style="55" customWidth="1"/>
    <col min="13576" max="13576" width="13.7109375" style="55" customWidth="1"/>
    <col min="13577" max="13577" width="0.7109375" style="55" customWidth="1"/>
    <col min="13578" max="13578" width="13.7109375" style="55" customWidth="1"/>
    <col min="13579" max="13579" width="0.7109375" style="55" customWidth="1"/>
    <col min="13580" max="13580" width="13.7109375" style="55" customWidth="1"/>
    <col min="13581" max="13581" width="0.7109375" style="55" customWidth="1"/>
    <col min="13582" max="13824" width="10.7109375" style="55"/>
    <col min="13825" max="13825" width="35.7109375" style="55" customWidth="1"/>
    <col min="13826" max="13826" width="9.7109375" style="55" customWidth="1"/>
    <col min="13827" max="13827" width="0.7109375" style="55" customWidth="1"/>
    <col min="13828" max="13828" width="5.7109375" style="55" customWidth="1"/>
    <col min="13829" max="13829" width="0.7109375" style="55" customWidth="1"/>
    <col min="13830" max="13830" width="13.7109375" style="55" customWidth="1"/>
    <col min="13831" max="13831" width="0.7109375" style="55" customWidth="1"/>
    <col min="13832" max="13832" width="13.7109375" style="55" customWidth="1"/>
    <col min="13833" max="13833" width="0.7109375" style="55" customWidth="1"/>
    <col min="13834" max="13834" width="13.7109375" style="55" customWidth="1"/>
    <col min="13835" max="13835" width="0.7109375" style="55" customWidth="1"/>
    <col min="13836" max="13836" width="13.7109375" style="55" customWidth="1"/>
    <col min="13837" max="13837" width="0.7109375" style="55" customWidth="1"/>
    <col min="13838" max="14080" width="10.7109375" style="55"/>
    <col min="14081" max="14081" width="35.7109375" style="55" customWidth="1"/>
    <col min="14082" max="14082" width="9.7109375" style="55" customWidth="1"/>
    <col min="14083" max="14083" width="0.7109375" style="55" customWidth="1"/>
    <col min="14084" max="14084" width="5.7109375" style="55" customWidth="1"/>
    <col min="14085" max="14085" width="0.7109375" style="55" customWidth="1"/>
    <col min="14086" max="14086" width="13.7109375" style="55" customWidth="1"/>
    <col min="14087" max="14087" width="0.7109375" style="55" customWidth="1"/>
    <col min="14088" max="14088" width="13.7109375" style="55" customWidth="1"/>
    <col min="14089" max="14089" width="0.7109375" style="55" customWidth="1"/>
    <col min="14090" max="14090" width="13.7109375" style="55" customWidth="1"/>
    <col min="14091" max="14091" width="0.7109375" style="55" customWidth="1"/>
    <col min="14092" max="14092" width="13.7109375" style="55" customWidth="1"/>
    <col min="14093" max="14093" width="0.7109375" style="55" customWidth="1"/>
    <col min="14094" max="14336" width="10.7109375" style="55"/>
    <col min="14337" max="14337" width="35.7109375" style="55" customWidth="1"/>
    <col min="14338" max="14338" width="9.7109375" style="55" customWidth="1"/>
    <col min="14339" max="14339" width="0.7109375" style="55" customWidth="1"/>
    <col min="14340" max="14340" width="5.7109375" style="55" customWidth="1"/>
    <col min="14341" max="14341" width="0.7109375" style="55" customWidth="1"/>
    <col min="14342" max="14342" width="13.7109375" style="55" customWidth="1"/>
    <col min="14343" max="14343" width="0.7109375" style="55" customWidth="1"/>
    <col min="14344" max="14344" width="13.7109375" style="55" customWidth="1"/>
    <col min="14345" max="14345" width="0.7109375" style="55" customWidth="1"/>
    <col min="14346" max="14346" width="13.7109375" style="55" customWidth="1"/>
    <col min="14347" max="14347" width="0.7109375" style="55" customWidth="1"/>
    <col min="14348" max="14348" width="13.7109375" style="55" customWidth="1"/>
    <col min="14349" max="14349" width="0.7109375" style="55" customWidth="1"/>
    <col min="14350" max="14592" width="10.7109375" style="55"/>
    <col min="14593" max="14593" width="35.7109375" style="55" customWidth="1"/>
    <col min="14594" max="14594" width="9.7109375" style="55" customWidth="1"/>
    <col min="14595" max="14595" width="0.7109375" style="55" customWidth="1"/>
    <col min="14596" max="14596" width="5.7109375" style="55" customWidth="1"/>
    <col min="14597" max="14597" width="0.7109375" style="55" customWidth="1"/>
    <col min="14598" max="14598" width="13.7109375" style="55" customWidth="1"/>
    <col min="14599" max="14599" width="0.7109375" style="55" customWidth="1"/>
    <col min="14600" max="14600" width="13.7109375" style="55" customWidth="1"/>
    <col min="14601" max="14601" width="0.7109375" style="55" customWidth="1"/>
    <col min="14602" max="14602" width="13.7109375" style="55" customWidth="1"/>
    <col min="14603" max="14603" width="0.7109375" style="55" customWidth="1"/>
    <col min="14604" max="14604" width="13.7109375" style="55" customWidth="1"/>
    <col min="14605" max="14605" width="0.7109375" style="55" customWidth="1"/>
    <col min="14606" max="14848" width="10.7109375" style="55"/>
    <col min="14849" max="14849" width="35.7109375" style="55" customWidth="1"/>
    <col min="14850" max="14850" width="9.7109375" style="55" customWidth="1"/>
    <col min="14851" max="14851" width="0.7109375" style="55" customWidth="1"/>
    <col min="14852" max="14852" width="5.7109375" style="55" customWidth="1"/>
    <col min="14853" max="14853" width="0.7109375" style="55" customWidth="1"/>
    <col min="14854" max="14854" width="13.7109375" style="55" customWidth="1"/>
    <col min="14855" max="14855" width="0.7109375" style="55" customWidth="1"/>
    <col min="14856" max="14856" width="13.7109375" style="55" customWidth="1"/>
    <col min="14857" max="14857" width="0.7109375" style="55" customWidth="1"/>
    <col min="14858" max="14858" width="13.7109375" style="55" customWidth="1"/>
    <col min="14859" max="14859" width="0.7109375" style="55" customWidth="1"/>
    <col min="14860" max="14860" width="13.7109375" style="55" customWidth="1"/>
    <col min="14861" max="14861" width="0.7109375" style="55" customWidth="1"/>
    <col min="14862" max="15104" width="10.7109375" style="55"/>
    <col min="15105" max="15105" width="35.7109375" style="55" customWidth="1"/>
    <col min="15106" max="15106" width="9.7109375" style="55" customWidth="1"/>
    <col min="15107" max="15107" width="0.7109375" style="55" customWidth="1"/>
    <col min="15108" max="15108" width="5.7109375" style="55" customWidth="1"/>
    <col min="15109" max="15109" width="0.7109375" style="55" customWidth="1"/>
    <col min="15110" max="15110" width="13.7109375" style="55" customWidth="1"/>
    <col min="15111" max="15111" width="0.7109375" style="55" customWidth="1"/>
    <col min="15112" max="15112" width="13.7109375" style="55" customWidth="1"/>
    <col min="15113" max="15113" width="0.7109375" style="55" customWidth="1"/>
    <col min="15114" max="15114" width="13.7109375" style="55" customWidth="1"/>
    <col min="15115" max="15115" width="0.7109375" style="55" customWidth="1"/>
    <col min="15116" max="15116" width="13.7109375" style="55" customWidth="1"/>
    <col min="15117" max="15117" width="0.7109375" style="55" customWidth="1"/>
    <col min="15118" max="15360" width="10.7109375" style="55"/>
    <col min="15361" max="15361" width="35.7109375" style="55" customWidth="1"/>
    <col min="15362" max="15362" width="9.7109375" style="55" customWidth="1"/>
    <col min="15363" max="15363" width="0.7109375" style="55" customWidth="1"/>
    <col min="15364" max="15364" width="5.7109375" style="55" customWidth="1"/>
    <col min="15365" max="15365" width="0.7109375" style="55" customWidth="1"/>
    <col min="15366" max="15366" width="13.7109375" style="55" customWidth="1"/>
    <col min="15367" max="15367" width="0.7109375" style="55" customWidth="1"/>
    <col min="15368" max="15368" width="13.7109375" style="55" customWidth="1"/>
    <col min="15369" max="15369" width="0.7109375" style="55" customWidth="1"/>
    <col min="15370" max="15370" width="13.7109375" style="55" customWidth="1"/>
    <col min="15371" max="15371" width="0.7109375" style="55" customWidth="1"/>
    <col min="15372" max="15372" width="13.7109375" style="55" customWidth="1"/>
    <col min="15373" max="15373" width="0.7109375" style="55" customWidth="1"/>
    <col min="15374" max="15616" width="10.7109375" style="55"/>
    <col min="15617" max="15617" width="35.7109375" style="55" customWidth="1"/>
    <col min="15618" max="15618" width="9.7109375" style="55" customWidth="1"/>
    <col min="15619" max="15619" width="0.7109375" style="55" customWidth="1"/>
    <col min="15620" max="15620" width="5.7109375" style="55" customWidth="1"/>
    <col min="15621" max="15621" width="0.7109375" style="55" customWidth="1"/>
    <col min="15622" max="15622" width="13.7109375" style="55" customWidth="1"/>
    <col min="15623" max="15623" width="0.7109375" style="55" customWidth="1"/>
    <col min="15624" max="15624" width="13.7109375" style="55" customWidth="1"/>
    <col min="15625" max="15625" width="0.7109375" style="55" customWidth="1"/>
    <col min="15626" max="15626" width="13.7109375" style="55" customWidth="1"/>
    <col min="15627" max="15627" width="0.7109375" style="55" customWidth="1"/>
    <col min="15628" max="15628" width="13.7109375" style="55" customWidth="1"/>
    <col min="15629" max="15629" width="0.7109375" style="55" customWidth="1"/>
    <col min="15630" max="15872" width="10.7109375" style="55"/>
    <col min="15873" max="15873" width="35.7109375" style="55" customWidth="1"/>
    <col min="15874" max="15874" width="9.7109375" style="55" customWidth="1"/>
    <col min="15875" max="15875" width="0.7109375" style="55" customWidth="1"/>
    <col min="15876" max="15876" width="5.7109375" style="55" customWidth="1"/>
    <col min="15877" max="15877" width="0.7109375" style="55" customWidth="1"/>
    <col min="15878" max="15878" width="13.7109375" style="55" customWidth="1"/>
    <col min="15879" max="15879" width="0.7109375" style="55" customWidth="1"/>
    <col min="15880" max="15880" width="13.7109375" style="55" customWidth="1"/>
    <col min="15881" max="15881" width="0.7109375" style="55" customWidth="1"/>
    <col min="15882" max="15882" width="13.7109375" style="55" customWidth="1"/>
    <col min="15883" max="15883" width="0.7109375" style="55" customWidth="1"/>
    <col min="15884" max="15884" width="13.7109375" style="55" customWidth="1"/>
    <col min="15885" max="15885" width="0.7109375" style="55" customWidth="1"/>
    <col min="15886" max="16128" width="10.7109375" style="55"/>
    <col min="16129" max="16129" width="35.7109375" style="55" customWidth="1"/>
    <col min="16130" max="16130" width="9.7109375" style="55" customWidth="1"/>
    <col min="16131" max="16131" width="0.7109375" style="55" customWidth="1"/>
    <col min="16132" max="16132" width="5.7109375" style="55" customWidth="1"/>
    <col min="16133" max="16133" width="0.7109375" style="55" customWidth="1"/>
    <col min="16134" max="16134" width="13.7109375" style="55" customWidth="1"/>
    <col min="16135" max="16135" width="0.7109375" style="55" customWidth="1"/>
    <col min="16136" max="16136" width="13.7109375" style="55" customWidth="1"/>
    <col min="16137" max="16137" width="0.7109375" style="55" customWidth="1"/>
    <col min="16138" max="16138" width="13.7109375" style="55" customWidth="1"/>
    <col min="16139" max="16139" width="0.7109375" style="55" customWidth="1"/>
    <col min="16140" max="16140" width="13.7109375" style="55" customWidth="1"/>
    <col min="16141" max="16141" width="0.7109375" style="55" customWidth="1"/>
    <col min="16142" max="16384" width="10.7109375" style="55"/>
  </cols>
  <sheetData>
    <row r="1" spans="1:12" ht="21" customHeight="1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1" t="s">
        <v>53</v>
      </c>
    </row>
    <row r="2" spans="1:12" ht="21" customHeight="1">
      <c r="A2" s="53" t="s">
        <v>91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21" customHeight="1">
      <c r="A3" s="53" t="s">
        <v>150</v>
      </c>
      <c r="B3" s="2"/>
      <c r="C3" s="2"/>
      <c r="D3" s="2"/>
      <c r="E3" s="2"/>
      <c r="F3" s="3"/>
      <c r="G3" s="4"/>
      <c r="H3" s="3"/>
      <c r="I3" s="4"/>
      <c r="J3" s="3"/>
      <c r="K3" s="4"/>
      <c r="L3" s="3"/>
    </row>
    <row r="4" spans="1:12" ht="21" customHeight="1">
      <c r="A4" s="53" t="s">
        <v>199</v>
      </c>
      <c r="B4" s="2"/>
      <c r="C4" s="2"/>
      <c r="D4" s="2"/>
      <c r="E4" s="2"/>
      <c r="F4" s="3"/>
      <c r="G4" s="4"/>
      <c r="H4" s="3"/>
      <c r="I4" s="4"/>
      <c r="J4" s="3"/>
      <c r="K4" s="4"/>
      <c r="L4" s="3"/>
    </row>
    <row r="5" spans="1:12" ht="21" customHeight="1">
      <c r="A5" s="54"/>
      <c r="B5" s="4"/>
      <c r="C5" s="4"/>
      <c r="D5" s="4"/>
      <c r="E5" s="4"/>
      <c r="F5" s="3"/>
      <c r="G5" s="4"/>
      <c r="H5" s="3"/>
      <c r="I5" s="4"/>
      <c r="J5" s="5"/>
      <c r="K5" s="4"/>
      <c r="L5" s="6" t="s">
        <v>49</v>
      </c>
    </row>
    <row r="6" spans="1:12" ht="21" customHeight="1">
      <c r="A6" s="54"/>
      <c r="F6" s="8"/>
      <c r="G6" s="9" t="s">
        <v>10</v>
      </c>
      <c r="H6" s="8"/>
      <c r="I6" s="10"/>
      <c r="J6" s="8"/>
      <c r="K6" s="9" t="s">
        <v>11</v>
      </c>
      <c r="L6" s="8"/>
    </row>
    <row r="7" spans="1:12" ht="21" customHeight="1">
      <c r="A7" s="54"/>
      <c r="B7" s="11"/>
      <c r="C7" s="11"/>
      <c r="D7" s="11" t="s">
        <v>0</v>
      </c>
      <c r="E7" s="11"/>
      <c r="F7" s="12">
        <v>2025</v>
      </c>
      <c r="G7" s="12"/>
      <c r="H7" s="12">
        <v>2024</v>
      </c>
      <c r="I7" s="13"/>
      <c r="J7" s="12">
        <v>2025</v>
      </c>
      <c r="K7" s="12"/>
      <c r="L7" s="12">
        <v>2024</v>
      </c>
    </row>
    <row r="8" spans="1:12" ht="21" customHeight="1">
      <c r="A8" s="53" t="s">
        <v>7</v>
      </c>
      <c r="F8" s="56"/>
      <c r="H8" s="56"/>
      <c r="J8" s="56"/>
      <c r="L8" s="56"/>
    </row>
    <row r="9" spans="1:12" ht="21" customHeight="1">
      <c r="A9" s="54" t="s">
        <v>209</v>
      </c>
      <c r="F9" s="57">
        <f>PL!F89</f>
        <v>49934</v>
      </c>
      <c r="G9" s="57"/>
      <c r="H9" s="57">
        <f>PL!H89</f>
        <v>-8452</v>
      </c>
      <c r="I9" s="57"/>
      <c r="J9" s="57">
        <f>PL!J89</f>
        <v>50565</v>
      </c>
      <c r="K9" s="57"/>
      <c r="L9" s="57">
        <f>PL!L89</f>
        <v>-10344</v>
      </c>
    </row>
    <row r="10" spans="1:12" ht="21" customHeight="1">
      <c r="A10" s="54" t="s">
        <v>210</v>
      </c>
      <c r="G10" s="57"/>
      <c r="I10" s="57"/>
      <c r="K10" s="57"/>
    </row>
    <row r="11" spans="1:12" ht="21" customHeight="1">
      <c r="A11" s="54" t="s">
        <v>85</v>
      </c>
      <c r="G11" s="57"/>
      <c r="I11" s="57"/>
      <c r="K11" s="57"/>
    </row>
    <row r="12" spans="1:12" ht="21" customHeight="1">
      <c r="A12" s="54" t="s">
        <v>213</v>
      </c>
      <c r="E12" s="14"/>
      <c r="F12" s="6"/>
      <c r="G12" s="6"/>
      <c r="H12" s="6"/>
      <c r="I12" s="6"/>
      <c r="K12" s="6"/>
    </row>
    <row r="13" spans="1:12" ht="21" customHeight="1">
      <c r="A13" s="54" t="s">
        <v>154</v>
      </c>
      <c r="E13" s="14"/>
      <c r="F13" s="6">
        <v>1030</v>
      </c>
      <c r="G13" s="6"/>
      <c r="H13" s="6">
        <v>0</v>
      </c>
      <c r="I13" s="6"/>
      <c r="J13" s="57">
        <v>1030</v>
      </c>
      <c r="K13" s="6"/>
      <c r="L13" s="57">
        <v>0</v>
      </c>
    </row>
    <row r="14" spans="1:12" ht="21" customHeight="1">
      <c r="A14" s="54" t="s">
        <v>134</v>
      </c>
      <c r="E14" s="14"/>
      <c r="F14" s="6">
        <v>-5</v>
      </c>
      <c r="G14" s="6"/>
      <c r="H14" s="6">
        <v>-514</v>
      </c>
      <c r="I14" s="6"/>
      <c r="J14" s="57">
        <v>-1</v>
      </c>
      <c r="K14" s="6"/>
      <c r="L14" s="57">
        <v>0</v>
      </c>
    </row>
    <row r="15" spans="1:12" ht="21" customHeight="1">
      <c r="A15" s="54" t="s">
        <v>170</v>
      </c>
      <c r="E15" s="14"/>
      <c r="F15" s="6">
        <v>0</v>
      </c>
      <c r="G15" s="6"/>
      <c r="H15" s="6">
        <v>57</v>
      </c>
      <c r="I15" s="6"/>
      <c r="J15" s="6">
        <v>0</v>
      </c>
      <c r="K15" s="6"/>
      <c r="L15" s="57">
        <v>0</v>
      </c>
    </row>
    <row r="16" spans="1:12" ht="21" customHeight="1">
      <c r="A16" s="54" t="s">
        <v>171</v>
      </c>
      <c r="E16" s="14"/>
      <c r="F16" s="6">
        <v>0</v>
      </c>
      <c r="G16" s="6"/>
      <c r="H16" s="6">
        <v>52</v>
      </c>
      <c r="I16" s="6"/>
      <c r="J16" s="6">
        <v>0</v>
      </c>
      <c r="K16" s="6"/>
      <c r="L16" s="6">
        <v>52</v>
      </c>
    </row>
    <row r="17" spans="1:12" ht="21" customHeight="1">
      <c r="A17" s="54" t="s">
        <v>117</v>
      </c>
      <c r="B17" s="54"/>
      <c r="D17" s="15">
        <v>5.2</v>
      </c>
      <c r="E17" s="14"/>
      <c r="F17" s="6">
        <v>0</v>
      </c>
      <c r="G17" s="6"/>
      <c r="H17" s="6">
        <v>0</v>
      </c>
      <c r="I17" s="6"/>
      <c r="J17" s="6">
        <v>26975</v>
      </c>
      <c r="K17" s="6"/>
      <c r="L17" s="6">
        <v>26336</v>
      </c>
    </row>
    <row r="18" spans="1:12" ht="21" customHeight="1">
      <c r="A18" s="54" t="s">
        <v>194</v>
      </c>
      <c r="E18" s="14"/>
      <c r="F18" s="6">
        <v>-152</v>
      </c>
      <c r="G18" s="6"/>
      <c r="H18" s="6">
        <v>5959</v>
      </c>
      <c r="I18" s="6"/>
      <c r="J18" s="6">
        <v>-106</v>
      </c>
      <c r="K18" s="6"/>
      <c r="L18" s="6">
        <v>6181</v>
      </c>
    </row>
    <row r="19" spans="1:12" ht="21" customHeight="1">
      <c r="A19" s="54" t="s">
        <v>172</v>
      </c>
      <c r="E19" s="14"/>
      <c r="F19" s="6">
        <v>0</v>
      </c>
      <c r="G19" s="6"/>
      <c r="H19" s="6">
        <v>-1068</v>
      </c>
      <c r="I19" s="6"/>
      <c r="J19" s="6">
        <v>0</v>
      </c>
      <c r="L19" s="6">
        <v>0</v>
      </c>
    </row>
    <row r="20" spans="1:12" ht="21" customHeight="1">
      <c r="A20" s="54" t="s">
        <v>211</v>
      </c>
      <c r="E20" s="14"/>
      <c r="F20" s="6">
        <v>-48</v>
      </c>
      <c r="G20" s="6"/>
      <c r="H20" s="6">
        <v>-8307</v>
      </c>
      <c r="I20" s="6"/>
      <c r="J20" s="6">
        <v>-48</v>
      </c>
      <c r="K20" s="6"/>
      <c r="L20" s="6">
        <v>-8307</v>
      </c>
    </row>
    <row r="21" spans="1:12" ht="21" customHeight="1">
      <c r="A21" s="54" t="s">
        <v>132</v>
      </c>
      <c r="E21" s="14"/>
      <c r="F21" s="6">
        <v>120414</v>
      </c>
      <c r="G21" s="6"/>
      <c r="H21" s="6">
        <v>130881</v>
      </c>
      <c r="I21" s="6"/>
      <c r="J21" s="6">
        <v>120336</v>
      </c>
      <c r="K21" s="6"/>
      <c r="L21" s="6">
        <v>130768</v>
      </c>
    </row>
    <row r="22" spans="1:12" ht="21" customHeight="1">
      <c r="A22" s="54" t="s">
        <v>133</v>
      </c>
      <c r="B22" s="54"/>
      <c r="E22" s="14"/>
      <c r="F22" s="6">
        <v>1168</v>
      </c>
      <c r="G22" s="6"/>
      <c r="H22" s="6">
        <v>1168</v>
      </c>
      <c r="I22" s="6"/>
      <c r="J22" s="6">
        <v>442</v>
      </c>
      <c r="K22" s="6"/>
      <c r="L22" s="6">
        <v>443</v>
      </c>
    </row>
    <row r="23" spans="1:12" ht="21" customHeight="1">
      <c r="A23" s="54" t="s">
        <v>141</v>
      </c>
      <c r="B23" s="54"/>
      <c r="E23" s="14"/>
      <c r="F23" s="6">
        <v>288</v>
      </c>
      <c r="G23" s="6"/>
      <c r="H23" s="6">
        <v>1656</v>
      </c>
      <c r="I23" s="6"/>
      <c r="J23" s="6">
        <v>288</v>
      </c>
      <c r="K23" s="6"/>
      <c r="L23" s="6">
        <v>1656</v>
      </c>
    </row>
    <row r="24" spans="1:12" ht="21" customHeight="1">
      <c r="A24" s="54" t="s">
        <v>195</v>
      </c>
      <c r="E24" s="14"/>
      <c r="F24" s="16">
        <v>48</v>
      </c>
      <c r="G24" s="6"/>
      <c r="H24" s="16">
        <v>1011</v>
      </c>
      <c r="I24" s="6"/>
      <c r="J24" s="16">
        <v>48</v>
      </c>
      <c r="K24" s="6"/>
      <c r="L24" s="16">
        <v>1011</v>
      </c>
    </row>
    <row r="25" spans="1:12" ht="21" customHeight="1">
      <c r="A25" s="54" t="s">
        <v>60</v>
      </c>
      <c r="E25" s="55"/>
      <c r="F25" s="6">
        <v>12562</v>
      </c>
      <c r="G25" s="6"/>
      <c r="H25" s="6">
        <v>13759</v>
      </c>
      <c r="I25" s="6"/>
      <c r="J25" s="6">
        <v>0</v>
      </c>
      <c r="K25" s="6"/>
      <c r="L25" s="6">
        <v>0</v>
      </c>
    </row>
    <row r="26" spans="1:12" ht="21" customHeight="1">
      <c r="A26" s="54" t="s">
        <v>122</v>
      </c>
      <c r="E26" s="14"/>
      <c r="F26" s="57">
        <v>193</v>
      </c>
      <c r="G26" s="57"/>
      <c r="H26" s="57">
        <v>253</v>
      </c>
      <c r="I26" s="57"/>
      <c r="J26" s="6">
        <v>126</v>
      </c>
      <c r="K26" s="57"/>
      <c r="L26" s="6">
        <v>148</v>
      </c>
    </row>
    <row r="27" spans="1:12" ht="21" customHeight="1">
      <c r="A27" s="54" t="s">
        <v>229</v>
      </c>
      <c r="E27" s="14"/>
      <c r="F27" s="57">
        <v>444</v>
      </c>
      <c r="G27" s="57"/>
      <c r="H27" s="57">
        <v>509</v>
      </c>
      <c r="I27" s="57"/>
      <c r="J27" s="6">
        <v>108</v>
      </c>
      <c r="K27" s="57"/>
      <c r="L27" s="57">
        <v>170</v>
      </c>
    </row>
    <row r="28" spans="1:12" ht="21" customHeight="1">
      <c r="A28" s="54" t="s">
        <v>201</v>
      </c>
      <c r="E28" s="14"/>
      <c r="F28" s="57">
        <v>5115</v>
      </c>
      <c r="G28" s="57"/>
      <c r="H28" s="57">
        <v>5119</v>
      </c>
      <c r="I28" s="57"/>
      <c r="J28" s="6">
        <v>0</v>
      </c>
      <c r="K28" s="57"/>
      <c r="L28" s="57">
        <v>0</v>
      </c>
    </row>
    <row r="29" spans="1:12" ht="21" customHeight="1">
      <c r="A29" s="54" t="s">
        <v>125</v>
      </c>
      <c r="E29" s="55"/>
      <c r="F29" s="57">
        <v>-712</v>
      </c>
      <c r="G29" s="57"/>
      <c r="H29" s="57">
        <v>-2144</v>
      </c>
      <c r="I29" s="57"/>
      <c r="J29" s="57">
        <v>-12662</v>
      </c>
      <c r="K29" s="57"/>
      <c r="L29" s="57">
        <v>-14995</v>
      </c>
    </row>
    <row r="30" spans="1:12" ht="21" customHeight="1">
      <c r="A30" s="54" t="s">
        <v>126</v>
      </c>
      <c r="E30" s="55"/>
      <c r="F30" s="58">
        <v>64858</v>
      </c>
      <c r="G30" s="57"/>
      <c r="H30" s="58">
        <v>94191</v>
      </c>
      <c r="I30" s="57"/>
      <c r="J30" s="58">
        <v>65013</v>
      </c>
      <c r="K30" s="57"/>
      <c r="L30" s="58">
        <v>96856</v>
      </c>
    </row>
    <row r="31" spans="1:12" ht="21" customHeight="1">
      <c r="A31" s="54" t="s">
        <v>146</v>
      </c>
      <c r="G31" s="57"/>
      <c r="I31" s="57"/>
      <c r="K31" s="57"/>
    </row>
    <row r="32" spans="1:12" ht="21" customHeight="1">
      <c r="A32" s="54" t="s">
        <v>45</v>
      </c>
      <c r="F32" s="57">
        <f>SUM(F9:F30)</f>
        <v>255137</v>
      </c>
      <c r="G32" s="57"/>
      <c r="H32" s="57">
        <f>SUM(H9:H30)</f>
        <v>234130</v>
      </c>
      <c r="I32" s="57"/>
      <c r="J32" s="57">
        <f>SUM(J9:J30)</f>
        <v>252114</v>
      </c>
      <c r="K32" s="57"/>
      <c r="L32" s="57">
        <f>SUM(L9:L30)</f>
        <v>229975</v>
      </c>
    </row>
    <row r="33" spans="1:12" ht="21" customHeight="1">
      <c r="A33" s="54"/>
      <c r="F33" s="55"/>
      <c r="H33" s="55"/>
      <c r="J33" s="55"/>
      <c r="L33" s="55"/>
    </row>
    <row r="34" spans="1:12" ht="21" customHeight="1">
      <c r="A34" s="54" t="s">
        <v>1</v>
      </c>
      <c r="F34" s="56"/>
      <c r="H34" s="56"/>
      <c r="J34" s="56"/>
      <c r="L34" s="56"/>
    </row>
    <row r="35" spans="1:12" ht="21" customHeight="1">
      <c r="A35" s="54"/>
      <c r="F35" s="56"/>
      <c r="H35" s="56"/>
      <c r="J35" s="56"/>
      <c r="L35" s="56"/>
    </row>
    <row r="36" spans="1:12" ht="21" customHeight="1"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1" t="s">
        <v>53</v>
      </c>
    </row>
    <row r="37" spans="1:12" ht="21" customHeight="1">
      <c r="A37" s="53" t="s">
        <v>91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spans="1:12" ht="21" customHeight="1">
      <c r="A38" s="53" t="s">
        <v>149</v>
      </c>
      <c r="B38" s="2"/>
      <c r="C38" s="2"/>
      <c r="D38" s="2"/>
      <c r="E38" s="2"/>
      <c r="F38" s="3"/>
      <c r="G38" s="4"/>
      <c r="H38" s="3"/>
      <c r="I38" s="4"/>
      <c r="J38" s="3"/>
      <c r="K38" s="4"/>
      <c r="L38" s="3"/>
    </row>
    <row r="39" spans="1:12" ht="21" customHeight="1">
      <c r="A39" s="53" t="s">
        <v>199</v>
      </c>
      <c r="B39" s="2"/>
      <c r="C39" s="2"/>
      <c r="D39" s="2"/>
      <c r="E39" s="2"/>
      <c r="F39" s="3"/>
      <c r="G39" s="4"/>
      <c r="H39" s="3"/>
      <c r="I39" s="4"/>
      <c r="J39" s="3"/>
      <c r="K39" s="4"/>
      <c r="L39" s="3"/>
    </row>
    <row r="40" spans="1:12" ht="21" customHeight="1">
      <c r="A40" s="54"/>
      <c r="B40" s="4"/>
      <c r="C40" s="4"/>
      <c r="D40" s="4"/>
      <c r="E40" s="4"/>
      <c r="F40" s="3"/>
      <c r="G40" s="4"/>
      <c r="H40" s="3"/>
      <c r="I40" s="4"/>
      <c r="J40" s="5"/>
      <c r="K40" s="4"/>
      <c r="L40" s="6" t="s">
        <v>49</v>
      </c>
    </row>
    <row r="41" spans="1:12" ht="21" customHeight="1">
      <c r="A41" s="54"/>
      <c r="F41" s="8"/>
      <c r="G41" s="9" t="s">
        <v>10</v>
      </c>
      <c r="H41" s="8"/>
      <c r="I41" s="10"/>
      <c r="J41" s="8"/>
      <c r="K41" s="9" t="s">
        <v>11</v>
      </c>
      <c r="L41" s="8"/>
    </row>
    <row r="42" spans="1:12" ht="21" customHeight="1">
      <c r="A42" s="54"/>
      <c r="B42" s="11"/>
      <c r="C42" s="11"/>
      <c r="D42" s="11" t="s">
        <v>0</v>
      </c>
      <c r="E42" s="11"/>
      <c r="F42" s="12">
        <v>2025</v>
      </c>
      <c r="G42" s="12"/>
      <c r="H42" s="12">
        <v>2024</v>
      </c>
      <c r="I42" s="13"/>
      <c r="J42" s="12">
        <v>2025</v>
      </c>
      <c r="K42" s="12"/>
      <c r="L42" s="12">
        <v>2024</v>
      </c>
    </row>
    <row r="43" spans="1:12" ht="21" customHeight="1">
      <c r="A43" s="53" t="s">
        <v>40</v>
      </c>
      <c r="F43" s="56"/>
      <c r="H43" s="56"/>
      <c r="J43" s="56"/>
      <c r="L43" s="56"/>
    </row>
    <row r="44" spans="1:12" ht="21" customHeight="1">
      <c r="A44" s="54" t="s">
        <v>115</v>
      </c>
      <c r="F44" s="55"/>
      <c r="H44" s="55"/>
      <c r="J44" s="55"/>
      <c r="L44" s="55"/>
    </row>
    <row r="45" spans="1:12" ht="21" customHeight="1">
      <c r="A45" s="54" t="s">
        <v>225</v>
      </c>
      <c r="E45" s="55"/>
      <c r="F45" s="57">
        <v>-38052</v>
      </c>
      <c r="H45" s="55">
        <v>1141468</v>
      </c>
      <c r="J45" s="57">
        <v>-51636</v>
      </c>
      <c r="K45" s="57"/>
      <c r="L45" s="57">
        <v>1149903</v>
      </c>
    </row>
    <row r="46" spans="1:12" ht="21" customHeight="1">
      <c r="A46" s="54" t="s">
        <v>32</v>
      </c>
      <c r="E46" s="55"/>
      <c r="F46" s="57">
        <v>4734</v>
      </c>
      <c r="G46" s="57"/>
      <c r="H46" s="57">
        <v>4667</v>
      </c>
      <c r="I46" s="57"/>
      <c r="J46" s="57">
        <v>4689</v>
      </c>
      <c r="K46" s="57"/>
      <c r="L46" s="57">
        <v>4139</v>
      </c>
    </row>
    <row r="47" spans="1:12" ht="21" customHeight="1">
      <c r="A47" s="54" t="s">
        <v>33</v>
      </c>
      <c r="E47" s="55"/>
      <c r="F47" s="57">
        <v>21308</v>
      </c>
      <c r="G47" s="57"/>
      <c r="H47" s="57">
        <v>37562</v>
      </c>
      <c r="I47" s="57"/>
      <c r="J47" s="57">
        <v>16756</v>
      </c>
      <c r="K47" s="57"/>
      <c r="L47" s="57">
        <v>36550</v>
      </c>
    </row>
    <row r="48" spans="1:12" ht="21" customHeight="1">
      <c r="A48" s="54" t="s">
        <v>106</v>
      </c>
      <c r="E48" s="55"/>
      <c r="F48" s="57">
        <v>-2264</v>
      </c>
      <c r="G48" s="57"/>
      <c r="H48" s="57">
        <v>0</v>
      </c>
      <c r="I48" s="57"/>
      <c r="J48" s="57">
        <v>-2279</v>
      </c>
      <c r="K48" s="57"/>
      <c r="L48" s="57">
        <v>0</v>
      </c>
    </row>
    <row r="49" spans="1:12" ht="21" customHeight="1">
      <c r="A49" s="54" t="s">
        <v>101</v>
      </c>
      <c r="E49" s="55"/>
      <c r="G49" s="57"/>
      <c r="I49" s="57"/>
      <c r="K49" s="57"/>
    </row>
    <row r="50" spans="1:12" ht="21" customHeight="1">
      <c r="A50" s="54" t="s">
        <v>226</v>
      </c>
      <c r="B50" s="55"/>
      <c r="C50" s="55"/>
      <c r="D50" s="55"/>
      <c r="E50" s="55"/>
      <c r="F50" s="57">
        <v>-2734</v>
      </c>
      <c r="G50" s="57"/>
      <c r="H50" s="57">
        <v>-883849</v>
      </c>
      <c r="I50" s="57"/>
      <c r="J50" s="57">
        <v>-4358</v>
      </c>
      <c r="K50" s="57"/>
      <c r="L50" s="57">
        <v>-880188</v>
      </c>
    </row>
    <row r="51" spans="1:12" ht="21" customHeight="1">
      <c r="A51" s="54" t="s">
        <v>127</v>
      </c>
      <c r="B51" s="55"/>
      <c r="C51" s="55"/>
      <c r="D51" s="55"/>
      <c r="E51" s="55"/>
      <c r="F51" s="58">
        <v>-11976</v>
      </c>
      <c r="G51" s="57"/>
      <c r="H51" s="58">
        <v>157237</v>
      </c>
      <c r="I51" s="57"/>
      <c r="J51" s="58">
        <v>-11954</v>
      </c>
      <c r="K51" s="57"/>
      <c r="L51" s="58">
        <v>155893</v>
      </c>
    </row>
    <row r="52" spans="1:12" ht="21" customHeight="1">
      <c r="A52" s="54" t="s">
        <v>7</v>
      </c>
      <c r="F52" s="6">
        <f>SUM(F45:F51)+F32</f>
        <v>226153</v>
      </c>
      <c r="G52" s="6"/>
      <c r="H52" s="6">
        <f>SUM(H45:H51)+H32</f>
        <v>691215</v>
      </c>
      <c r="I52" s="6"/>
      <c r="J52" s="6">
        <f>SUM(J45:J51)+J32</f>
        <v>203332</v>
      </c>
      <c r="K52" s="6"/>
      <c r="L52" s="6">
        <f>SUM(L45:L51)+L32</f>
        <v>696272</v>
      </c>
    </row>
    <row r="53" spans="1:12" ht="21" customHeight="1">
      <c r="A53" s="54" t="s">
        <v>41</v>
      </c>
      <c r="F53" s="57">
        <v>-64980</v>
      </c>
      <c r="G53" s="57"/>
      <c r="H53" s="57">
        <v>-95046</v>
      </c>
      <c r="I53" s="57"/>
      <c r="J53" s="57">
        <v>-65148</v>
      </c>
      <c r="K53" s="57"/>
      <c r="L53" s="57">
        <v>-117880</v>
      </c>
    </row>
    <row r="54" spans="1:12" ht="21" customHeight="1">
      <c r="A54" s="54" t="s">
        <v>44</v>
      </c>
      <c r="F54" s="57">
        <v>-9285</v>
      </c>
      <c r="G54" s="57"/>
      <c r="H54" s="57">
        <v>-12797</v>
      </c>
      <c r="I54" s="57"/>
      <c r="J54" s="57">
        <v>-7182</v>
      </c>
      <c r="K54" s="57"/>
      <c r="L54" s="57">
        <v>-10141</v>
      </c>
    </row>
    <row r="55" spans="1:12" ht="21" customHeight="1">
      <c r="A55" s="54" t="s">
        <v>136</v>
      </c>
      <c r="F55" s="57">
        <v>0</v>
      </c>
      <c r="G55" s="57"/>
      <c r="H55" s="57">
        <v>1922</v>
      </c>
      <c r="I55" s="57"/>
      <c r="J55" s="57">
        <v>0</v>
      </c>
      <c r="K55" s="57"/>
      <c r="L55" s="57">
        <v>0</v>
      </c>
    </row>
    <row r="56" spans="1:12" ht="21" customHeight="1">
      <c r="A56" s="54" t="s">
        <v>230</v>
      </c>
      <c r="B56" s="54"/>
      <c r="F56" s="57">
        <v>168137</v>
      </c>
      <c r="G56" s="57"/>
      <c r="H56" s="57">
        <v>0</v>
      </c>
      <c r="I56" s="57"/>
      <c r="J56" s="57">
        <v>168137</v>
      </c>
      <c r="K56" s="57"/>
      <c r="L56" s="57">
        <v>0</v>
      </c>
    </row>
    <row r="57" spans="1:12" ht="21" customHeight="1">
      <c r="A57" s="54" t="s">
        <v>173</v>
      </c>
      <c r="B57" s="54"/>
      <c r="F57" s="57">
        <v>0</v>
      </c>
      <c r="G57" s="57"/>
      <c r="H57" s="57">
        <v>325</v>
      </c>
      <c r="I57" s="57"/>
      <c r="J57" s="57">
        <v>0</v>
      </c>
      <c r="K57" s="57"/>
      <c r="L57" s="57">
        <v>0</v>
      </c>
    </row>
    <row r="58" spans="1:12" ht="21" customHeight="1">
      <c r="A58" s="54" t="s">
        <v>120</v>
      </c>
      <c r="B58" s="54"/>
      <c r="F58" s="57">
        <v>-692</v>
      </c>
      <c r="G58" s="57"/>
      <c r="H58" s="57">
        <v>-1995</v>
      </c>
      <c r="I58" s="57"/>
      <c r="J58" s="57">
        <v>-692</v>
      </c>
      <c r="K58" s="57"/>
      <c r="L58" s="57">
        <v>-1995</v>
      </c>
    </row>
    <row r="59" spans="1:12" ht="21" customHeight="1">
      <c r="A59" s="53" t="s">
        <v>214</v>
      </c>
      <c r="F59" s="18">
        <f>SUM(F52:F58)</f>
        <v>319333</v>
      </c>
      <c r="G59" s="6"/>
      <c r="H59" s="18">
        <f>SUM(H52:H58)</f>
        <v>583624</v>
      </c>
      <c r="I59" s="6"/>
      <c r="J59" s="18">
        <f>SUM(J52:J58)</f>
        <v>298447</v>
      </c>
      <c r="K59" s="6"/>
      <c r="L59" s="18">
        <f>SUM(L52:L58)</f>
        <v>566256</v>
      </c>
    </row>
    <row r="60" spans="1:12" ht="21" customHeight="1">
      <c r="A60" s="53" t="s">
        <v>8</v>
      </c>
      <c r="F60" s="6"/>
      <c r="G60" s="6"/>
      <c r="H60" s="6"/>
      <c r="I60" s="6"/>
      <c r="J60" s="6"/>
      <c r="K60" s="6"/>
      <c r="L60" s="6"/>
    </row>
    <row r="61" spans="1:12" ht="21" customHeight="1">
      <c r="A61" s="54" t="s">
        <v>174</v>
      </c>
      <c r="F61" s="6">
        <v>0</v>
      </c>
      <c r="H61" s="55">
        <v>-13475</v>
      </c>
      <c r="J61" s="6">
        <v>0</v>
      </c>
      <c r="L61" s="6">
        <v>504367</v>
      </c>
    </row>
    <row r="62" spans="1:12" ht="21" customHeight="1">
      <c r="A62" s="54" t="s">
        <v>231</v>
      </c>
      <c r="D62" s="7">
        <v>2</v>
      </c>
      <c r="F62" s="6">
        <v>0</v>
      </c>
      <c r="H62" s="6">
        <v>0</v>
      </c>
      <c r="J62" s="6">
        <v>60000</v>
      </c>
      <c r="L62" s="6">
        <v>2200</v>
      </c>
    </row>
    <row r="63" spans="1:12" ht="21" customHeight="1">
      <c r="A63" s="54" t="s">
        <v>232</v>
      </c>
      <c r="D63" s="7">
        <v>2</v>
      </c>
      <c r="E63" s="55"/>
      <c r="F63" s="6">
        <v>0</v>
      </c>
      <c r="G63" s="6"/>
      <c r="H63" s="6">
        <v>0</v>
      </c>
      <c r="I63" s="6"/>
      <c r="J63" s="6">
        <v>-60000</v>
      </c>
      <c r="K63" s="6"/>
      <c r="L63" s="6">
        <v>-1500</v>
      </c>
    </row>
    <row r="64" spans="1:12" ht="21" customHeight="1">
      <c r="A64" s="54" t="s">
        <v>196</v>
      </c>
      <c r="D64" s="55"/>
      <c r="E64" s="55"/>
      <c r="F64" s="6">
        <v>712</v>
      </c>
      <c r="G64" s="6"/>
      <c r="H64" s="6">
        <v>2144</v>
      </c>
      <c r="I64" s="6"/>
      <c r="J64" s="6">
        <v>4701</v>
      </c>
      <c r="K64" s="6"/>
      <c r="L64" s="6">
        <v>2678</v>
      </c>
    </row>
    <row r="65" spans="1:12" ht="21" customHeight="1">
      <c r="A65" s="54" t="s">
        <v>234</v>
      </c>
      <c r="D65" s="55"/>
      <c r="E65" s="55"/>
      <c r="F65" s="6">
        <v>8</v>
      </c>
      <c r="G65" s="6"/>
      <c r="H65" s="6">
        <v>0</v>
      </c>
      <c r="I65" s="6"/>
      <c r="J65" s="6">
        <v>8</v>
      </c>
      <c r="K65" s="6"/>
      <c r="L65" s="6">
        <v>0</v>
      </c>
    </row>
    <row r="66" spans="1:12" ht="21" customHeight="1">
      <c r="A66" s="54" t="s">
        <v>233</v>
      </c>
      <c r="D66" s="55"/>
      <c r="E66" s="55"/>
      <c r="F66" s="6">
        <v>-94</v>
      </c>
      <c r="G66" s="6"/>
      <c r="H66" s="6">
        <v>0</v>
      </c>
      <c r="I66" s="6"/>
      <c r="J66" s="6">
        <v>-94</v>
      </c>
      <c r="K66" s="6"/>
      <c r="L66" s="6">
        <v>0</v>
      </c>
    </row>
    <row r="67" spans="1:12" ht="21" customHeight="1">
      <c r="A67" s="54" t="s">
        <v>238</v>
      </c>
      <c r="D67" s="55"/>
      <c r="E67" s="55"/>
      <c r="F67" s="6">
        <v>0</v>
      </c>
      <c r="G67" s="6"/>
      <c r="H67" s="6">
        <v>38</v>
      </c>
      <c r="I67" s="6"/>
      <c r="J67" s="6">
        <v>0</v>
      </c>
      <c r="K67" s="6"/>
      <c r="L67" s="6">
        <v>38</v>
      </c>
    </row>
    <row r="68" spans="1:12" ht="21" customHeight="1">
      <c r="A68" s="54" t="s">
        <v>130</v>
      </c>
      <c r="D68" s="55"/>
      <c r="E68" s="55"/>
      <c r="F68" s="6">
        <v>-601</v>
      </c>
      <c r="G68" s="6"/>
      <c r="H68" s="6">
        <v>-799</v>
      </c>
      <c r="I68" s="6"/>
      <c r="J68" s="6">
        <v>-601</v>
      </c>
      <c r="K68" s="6"/>
      <c r="L68" s="6">
        <v>-799</v>
      </c>
    </row>
    <row r="69" spans="1:12" ht="21" customHeight="1">
      <c r="A69" s="54" t="s">
        <v>42</v>
      </c>
      <c r="E69" s="55"/>
      <c r="F69" s="6">
        <v>-42812</v>
      </c>
      <c r="G69" s="6"/>
      <c r="H69" s="6">
        <v>-371041</v>
      </c>
      <c r="I69" s="6"/>
      <c r="J69" s="6">
        <v>-42787</v>
      </c>
      <c r="K69" s="6"/>
      <c r="L69" s="6">
        <v>-370772</v>
      </c>
    </row>
    <row r="70" spans="1:12" ht="21" customHeight="1">
      <c r="A70" s="54" t="s">
        <v>43</v>
      </c>
      <c r="E70" s="55"/>
      <c r="F70" s="6">
        <v>253</v>
      </c>
      <c r="G70" s="6"/>
      <c r="H70" s="6">
        <v>694</v>
      </c>
      <c r="I70" s="6"/>
      <c r="J70" s="6">
        <v>206</v>
      </c>
      <c r="K70" s="6"/>
      <c r="L70" s="6">
        <v>471</v>
      </c>
    </row>
    <row r="71" spans="1:12" ht="21" customHeight="1">
      <c r="A71" s="54" t="s">
        <v>197</v>
      </c>
      <c r="E71" s="55"/>
      <c r="F71" s="6">
        <v>-1058</v>
      </c>
      <c r="G71" s="6"/>
      <c r="H71" s="6">
        <v>0</v>
      </c>
      <c r="I71" s="6"/>
      <c r="J71" s="6">
        <v>0</v>
      </c>
      <c r="K71" s="6"/>
      <c r="L71" s="6">
        <v>0</v>
      </c>
    </row>
    <row r="72" spans="1:12" ht="21" customHeight="1">
      <c r="A72" s="54" t="s">
        <v>176</v>
      </c>
      <c r="D72" s="15"/>
      <c r="E72" s="55"/>
      <c r="F72" s="6">
        <v>0</v>
      </c>
      <c r="G72" s="6"/>
      <c r="H72" s="6">
        <v>0</v>
      </c>
      <c r="I72" s="6"/>
      <c r="J72" s="6">
        <v>0</v>
      </c>
      <c r="K72" s="6"/>
      <c r="L72" s="6">
        <v>-6500</v>
      </c>
    </row>
    <row r="73" spans="1:12" ht="21" customHeight="1">
      <c r="A73" s="53" t="s">
        <v>184</v>
      </c>
      <c r="F73" s="18">
        <f>SUM(F61:F72)</f>
        <v>-43592</v>
      </c>
      <c r="G73" s="6"/>
      <c r="H73" s="18">
        <f>SUM(H61:H72)</f>
        <v>-382439</v>
      </c>
      <c r="I73" s="6"/>
      <c r="J73" s="18">
        <f>SUM(J61:J72)</f>
        <v>-38567</v>
      </c>
      <c r="K73" s="6"/>
      <c r="L73" s="18">
        <f>SUM(L61:L72)</f>
        <v>130183</v>
      </c>
    </row>
    <row r="74" spans="1:12" ht="21" customHeight="1">
      <c r="A74" s="53"/>
      <c r="F74" s="55"/>
      <c r="H74" s="55"/>
      <c r="J74" s="55"/>
      <c r="L74" s="55"/>
    </row>
    <row r="75" spans="1:12" ht="21" customHeight="1">
      <c r="A75" s="54" t="s">
        <v>1</v>
      </c>
      <c r="F75" s="56"/>
      <c r="H75" s="56"/>
      <c r="J75" s="56"/>
      <c r="L75" s="56"/>
    </row>
    <row r="76" spans="1:12" ht="21" customHeight="1">
      <c r="A76" s="54"/>
      <c r="F76" s="56"/>
      <c r="H76" s="56"/>
      <c r="J76" s="56"/>
      <c r="L76" s="56"/>
    </row>
    <row r="77" spans="1:12" ht="21" customHeigh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" t="s">
        <v>53</v>
      </c>
    </row>
    <row r="78" spans="1:12" ht="21" customHeight="1">
      <c r="A78" s="53" t="s">
        <v>91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1:12" ht="21" customHeight="1">
      <c r="A79" s="53" t="s">
        <v>149</v>
      </c>
      <c r="B79" s="2"/>
      <c r="C79" s="2"/>
      <c r="D79" s="2"/>
      <c r="E79" s="2"/>
      <c r="F79" s="3"/>
      <c r="G79" s="4"/>
      <c r="H79" s="3"/>
      <c r="I79" s="4"/>
      <c r="J79" s="3"/>
      <c r="K79" s="4"/>
      <c r="L79" s="3"/>
    </row>
    <row r="80" spans="1:12" ht="21" customHeight="1">
      <c r="A80" s="53" t="s">
        <v>199</v>
      </c>
      <c r="B80" s="2"/>
      <c r="C80" s="2"/>
      <c r="D80" s="2"/>
      <c r="E80" s="2"/>
      <c r="F80" s="3"/>
      <c r="G80" s="4"/>
      <c r="H80" s="3"/>
      <c r="I80" s="4"/>
      <c r="J80" s="3"/>
      <c r="K80" s="4"/>
      <c r="L80" s="3"/>
    </row>
    <row r="81" spans="1:14" ht="21" customHeight="1">
      <c r="A81" s="54"/>
      <c r="B81" s="4"/>
      <c r="C81" s="4"/>
      <c r="D81" s="4"/>
      <c r="E81" s="4"/>
      <c r="F81" s="3"/>
      <c r="G81" s="4"/>
      <c r="H81" s="3"/>
      <c r="I81" s="4"/>
      <c r="J81" s="5"/>
      <c r="K81" s="4"/>
      <c r="L81" s="6" t="s">
        <v>49</v>
      </c>
    </row>
    <row r="82" spans="1:14" ht="20.25" customHeight="1">
      <c r="A82" s="54"/>
      <c r="F82" s="8"/>
      <c r="G82" s="9" t="s">
        <v>10</v>
      </c>
      <c r="H82" s="8"/>
      <c r="I82" s="10"/>
      <c r="J82" s="8"/>
      <c r="K82" s="9" t="s">
        <v>11</v>
      </c>
      <c r="L82" s="8"/>
      <c r="M82" s="59"/>
      <c r="N82" s="59"/>
    </row>
    <row r="83" spans="1:14" ht="21" customHeight="1">
      <c r="A83" s="54"/>
      <c r="B83" s="11"/>
      <c r="C83" s="11"/>
      <c r="D83" s="11" t="s">
        <v>0</v>
      </c>
      <c r="E83" s="11"/>
      <c r="F83" s="12">
        <v>2025</v>
      </c>
      <c r="G83" s="12"/>
      <c r="H83" s="12">
        <v>2024</v>
      </c>
      <c r="I83" s="13"/>
      <c r="J83" s="12">
        <v>2025</v>
      </c>
      <c r="K83" s="12"/>
      <c r="L83" s="12">
        <v>2024</v>
      </c>
    </row>
    <row r="84" spans="1:14" ht="21" customHeight="1">
      <c r="A84" s="53" t="s">
        <v>9</v>
      </c>
      <c r="B84" s="60"/>
      <c r="C84" s="60"/>
      <c r="D84" s="60"/>
      <c r="E84" s="60"/>
      <c r="F84" s="55"/>
      <c r="H84" s="55"/>
      <c r="J84" s="55"/>
      <c r="L84" s="55"/>
    </row>
    <row r="85" spans="1:14" ht="21" customHeight="1">
      <c r="A85" s="54" t="s">
        <v>156</v>
      </c>
      <c r="E85" s="5"/>
      <c r="F85" s="6">
        <v>-260</v>
      </c>
      <c r="G85" s="57"/>
      <c r="H85" s="6">
        <v>-23940</v>
      </c>
      <c r="I85" s="57"/>
      <c r="J85" s="6">
        <v>-260</v>
      </c>
      <c r="K85" s="57"/>
      <c r="L85" s="6">
        <v>-23940</v>
      </c>
    </row>
    <row r="86" spans="1:14" ht="21" customHeight="1">
      <c r="A86" s="54" t="s">
        <v>34</v>
      </c>
      <c r="D86" s="7">
        <v>7</v>
      </c>
      <c r="E86" s="5"/>
      <c r="F86" s="6">
        <v>500</v>
      </c>
      <c r="G86" s="57"/>
      <c r="H86" s="6">
        <v>5900</v>
      </c>
      <c r="I86" s="57"/>
      <c r="J86" s="6">
        <v>0</v>
      </c>
      <c r="K86" s="57"/>
      <c r="L86" s="6">
        <v>0</v>
      </c>
    </row>
    <row r="87" spans="1:14" ht="21" customHeight="1">
      <c r="A87" s="54" t="s">
        <v>96</v>
      </c>
      <c r="D87" s="7">
        <v>7</v>
      </c>
      <c r="E87" s="5"/>
      <c r="F87" s="6">
        <v>-1500</v>
      </c>
      <c r="G87" s="57"/>
      <c r="H87" s="6">
        <v>-7100</v>
      </c>
      <c r="I87" s="57"/>
      <c r="J87" s="6">
        <v>0</v>
      </c>
      <c r="K87" s="57"/>
      <c r="L87" s="6">
        <v>0</v>
      </c>
    </row>
    <row r="88" spans="1:14" ht="21" customHeight="1">
      <c r="A88" s="54" t="s">
        <v>235</v>
      </c>
      <c r="D88" s="7">
        <v>2</v>
      </c>
      <c r="E88" s="5"/>
      <c r="F88" s="6">
        <v>60000</v>
      </c>
      <c r="G88" s="57"/>
      <c r="H88" s="6">
        <v>0</v>
      </c>
      <c r="I88" s="57"/>
      <c r="J88" s="6">
        <v>4000</v>
      </c>
      <c r="K88" s="57"/>
      <c r="L88" s="6">
        <v>0</v>
      </c>
    </row>
    <row r="89" spans="1:14" ht="21" customHeight="1">
      <c r="A89" s="54" t="s">
        <v>236</v>
      </c>
      <c r="D89" s="7">
        <v>2</v>
      </c>
      <c r="E89" s="5"/>
      <c r="F89" s="6">
        <v>-60000</v>
      </c>
      <c r="G89" s="57"/>
      <c r="H89" s="6">
        <v>0</v>
      </c>
      <c r="I89" s="57"/>
      <c r="J89" s="6">
        <v>0</v>
      </c>
      <c r="K89" s="57"/>
      <c r="L89" s="6">
        <v>-493000</v>
      </c>
    </row>
    <row r="90" spans="1:14" ht="21" customHeight="1">
      <c r="A90" s="54" t="s">
        <v>116</v>
      </c>
      <c r="D90" s="7">
        <v>8</v>
      </c>
      <c r="E90" s="5"/>
      <c r="F90" s="16">
        <v>-174295</v>
      </c>
      <c r="G90" s="57"/>
      <c r="H90" s="16">
        <v>-273933</v>
      </c>
      <c r="I90" s="57"/>
      <c r="J90" s="6">
        <v>-174295</v>
      </c>
      <c r="K90" s="57"/>
      <c r="L90" s="6">
        <v>-273933</v>
      </c>
    </row>
    <row r="91" spans="1:14" ht="21" customHeight="1">
      <c r="A91" s="54" t="s">
        <v>121</v>
      </c>
      <c r="E91" s="5"/>
      <c r="F91" s="16">
        <v>0</v>
      </c>
      <c r="G91" s="57"/>
      <c r="H91" s="16">
        <v>92000</v>
      </c>
      <c r="I91" s="57"/>
      <c r="J91" s="16">
        <v>0</v>
      </c>
      <c r="K91" s="57"/>
      <c r="L91" s="16">
        <v>92000</v>
      </c>
    </row>
    <row r="92" spans="1:14" ht="21" customHeight="1">
      <c r="A92" s="54" t="s">
        <v>151</v>
      </c>
      <c r="E92" s="5"/>
      <c r="F92" s="16">
        <v>-1184</v>
      </c>
      <c r="G92" s="57"/>
      <c r="H92" s="16">
        <v>-1123</v>
      </c>
      <c r="I92" s="57"/>
      <c r="J92" s="6">
        <v>-424</v>
      </c>
      <c r="K92" s="57"/>
      <c r="L92" s="6">
        <v>-403</v>
      </c>
    </row>
    <row r="93" spans="1:14" ht="21" customHeight="1">
      <c r="A93" s="54" t="s">
        <v>137</v>
      </c>
      <c r="E93" s="5"/>
      <c r="F93" s="17">
        <v>-193</v>
      </c>
      <c r="G93" s="57"/>
      <c r="H93" s="17">
        <v>-253</v>
      </c>
      <c r="I93" s="57"/>
      <c r="J93" s="17">
        <v>-126</v>
      </c>
      <c r="K93" s="57"/>
      <c r="L93" s="17">
        <v>-148</v>
      </c>
    </row>
    <row r="94" spans="1:14" ht="21" customHeight="1">
      <c r="A94" s="53" t="s">
        <v>215</v>
      </c>
      <c r="F94" s="18">
        <f>SUM(F85:F93)</f>
        <v>-176932</v>
      </c>
      <c r="G94" s="6"/>
      <c r="H94" s="18">
        <f>SUM(H85:H93)</f>
        <v>-208449</v>
      </c>
      <c r="I94" s="6"/>
      <c r="J94" s="18">
        <f>SUM(J85:J93)</f>
        <v>-171105</v>
      </c>
      <c r="K94" s="6"/>
      <c r="L94" s="18">
        <f>SUM(L85:L93)</f>
        <v>-699424</v>
      </c>
    </row>
    <row r="95" spans="1:14" ht="21" customHeight="1">
      <c r="A95" s="53" t="s">
        <v>216</v>
      </c>
      <c r="F95" s="6">
        <f>SUM(F59+F73+F94)</f>
        <v>98809</v>
      </c>
      <c r="G95" s="6"/>
      <c r="H95" s="6">
        <f>SUM(H59+H73+H94)</f>
        <v>-7264</v>
      </c>
      <c r="I95" s="6"/>
      <c r="J95" s="6">
        <f>SUM(J59+J73+J94)</f>
        <v>88775</v>
      </c>
      <c r="K95" s="6"/>
      <c r="L95" s="6">
        <f>SUM(L59+L73+L94)</f>
        <v>-2985</v>
      </c>
    </row>
    <row r="96" spans="1:14" ht="21" customHeight="1">
      <c r="A96" s="54" t="s">
        <v>152</v>
      </c>
      <c r="F96" s="58">
        <v>108158</v>
      </c>
      <c r="G96" s="57"/>
      <c r="H96" s="58">
        <v>66379</v>
      </c>
      <c r="I96" s="57"/>
      <c r="J96" s="58">
        <v>85059</v>
      </c>
      <c r="K96" s="57"/>
      <c r="L96" s="58">
        <v>44381</v>
      </c>
    </row>
    <row r="97" spans="1:12" ht="21" customHeight="1" thickBot="1">
      <c r="A97" s="53" t="s">
        <v>153</v>
      </c>
      <c r="F97" s="20">
        <f>SUM(F95:F96)</f>
        <v>206967</v>
      </c>
      <c r="G97" s="6"/>
      <c r="H97" s="20">
        <f>SUM(H95:H96)</f>
        <v>59115</v>
      </c>
      <c r="I97" s="6"/>
      <c r="J97" s="20">
        <f>SUM(J95:J96)</f>
        <v>173834</v>
      </c>
      <c r="K97" s="6"/>
      <c r="L97" s="20">
        <f>SUM(L95:L96)</f>
        <v>41396</v>
      </c>
    </row>
    <row r="98" spans="1:12" ht="21" customHeight="1" thickTop="1">
      <c r="A98" s="54"/>
      <c r="F98" s="6"/>
      <c r="G98" s="6"/>
      <c r="H98" s="6"/>
      <c r="I98" s="6"/>
      <c r="J98" s="6"/>
      <c r="K98" s="6"/>
      <c r="L98" s="6"/>
    </row>
    <row r="99" spans="1:12" ht="21" customHeight="1">
      <c r="A99" s="53" t="s">
        <v>97</v>
      </c>
      <c r="F99" s="6"/>
      <c r="G99" s="6"/>
      <c r="H99" s="6"/>
      <c r="I99" s="6"/>
      <c r="J99" s="6"/>
      <c r="K99" s="6"/>
      <c r="L99" s="6"/>
    </row>
    <row r="100" spans="1:12" ht="21" customHeight="1">
      <c r="A100" s="54" t="s">
        <v>98</v>
      </c>
      <c r="F100" s="6"/>
      <c r="G100" s="6"/>
      <c r="H100" s="6"/>
      <c r="I100" s="6"/>
      <c r="J100" s="6"/>
      <c r="K100" s="6"/>
      <c r="L100" s="6"/>
    </row>
    <row r="101" spans="1:12" ht="21" customHeight="1">
      <c r="A101" s="54" t="s">
        <v>123</v>
      </c>
      <c r="F101" s="57">
        <v>277793</v>
      </c>
      <c r="G101" s="57"/>
      <c r="H101" s="57">
        <v>365769</v>
      </c>
      <c r="I101" s="57"/>
      <c r="J101" s="57">
        <v>277793</v>
      </c>
      <c r="K101" s="57"/>
      <c r="L101" s="57">
        <v>365769</v>
      </c>
    </row>
    <row r="102" spans="1:12" ht="21" customHeight="1">
      <c r="A102" s="54" t="s">
        <v>202</v>
      </c>
      <c r="F102" s="57">
        <v>2</v>
      </c>
      <c r="G102" s="57"/>
      <c r="H102" s="57">
        <v>0</v>
      </c>
      <c r="I102" s="57"/>
      <c r="J102" s="57">
        <v>2</v>
      </c>
      <c r="K102" s="57"/>
      <c r="L102" s="57">
        <v>0</v>
      </c>
    </row>
    <row r="103" spans="1:12" ht="21" customHeight="1">
      <c r="A103" s="54" t="s">
        <v>131</v>
      </c>
      <c r="F103" s="57">
        <v>4850</v>
      </c>
      <c r="G103" s="57"/>
      <c r="H103" s="57">
        <v>4848</v>
      </c>
      <c r="I103" s="57"/>
      <c r="J103" s="57">
        <v>0</v>
      </c>
      <c r="K103" s="57"/>
      <c r="L103" s="57">
        <v>0</v>
      </c>
    </row>
    <row r="104" spans="1:12" ht="21" customHeight="1">
      <c r="A104" s="54" t="s">
        <v>227</v>
      </c>
      <c r="F104" s="57">
        <v>2766</v>
      </c>
      <c r="G104" s="57"/>
      <c r="H104" s="57">
        <v>0</v>
      </c>
      <c r="I104" s="57"/>
      <c r="J104" s="57">
        <v>0</v>
      </c>
      <c r="K104" s="57"/>
      <c r="L104" s="57">
        <v>0</v>
      </c>
    </row>
    <row r="105" spans="1:12" ht="21" customHeight="1">
      <c r="A105" s="54" t="s">
        <v>155</v>
      </c>
      <c r="F105" s="57">
        <v>2643</v>
      </c>
      <c r="G105" s="57"/>
      <c r="H105" s="57">
        <v>98</v>
      </c>
      <c r="I105" s="57"/>
      <c r="J105" s="57">
        <v>2643</v>
      </c>
      <c r="K105" s="57"/>
      <c r="L105" s="57">
        <v>98</v>
      </c>
    </row>
    <row r="106" spans="1:12" ht="21" customHeight="1">
      <c r="A106" s="54" t="s">
        <v>180</v>
      </c>
      <c r="F106" s="57">
        <v>737</v>
      </c>
      <c r="G106" s="57"/>
      <c r="H106" s="57">
        <v>3814</v>
      </c>
      <c r="I106" s="57"/>
      <c r="J106" s="57">
        <v>737</v>
      </c>
      <c r="K106" s="57"/>
      <c r="L106" s="57">
        <v>3814</v>
      </c>
    </row>
    <row r="107" spans="1:12" ht="21" customHeight="1">
      <c r="A107" s="54" t="s">
        <v>175</v>
      </c>
      <c r="F107" s="57">
        <v>0</v>
      </c>
      <c r="G107" s="57"/>
      <c r="H107" s="57">
        <v>1068</v>
      </c>
      <c r="I107" s="57"/>
      <c r="J107" s="57">
        <v>0</v>
      </c>
      <c r="K107" s="57"/>
      <c r="L107" s="57">
        <v>0</v>
      </c>
    </row>
    <row r="108" spans="1:12" ht="21" customHeight="1">
      <c r="A108" s="54" t="s">
        <v>135</v>
      </c>
      <c r="G108" s="57"/>
      <c r="I108" s="57"/>
      <c r="K108" s="57"/>
    </row>
    <row r="109" spans="1:12" ht="21" customHeight="1">
      <c r="A109" s="54" t="s">
        <v>124</v>
      </c>
      <c r="F109" s="57">
        <v>0</v>
      </c>
      <c r="G109" s="57"/>
      <c r="H109" s="57">
        <v>123000</v>
      </c>
      <c r="I109" s="57"/>
      <c r="J109" s="57">
        <v>0</v>
      </c>
      <c r="K109" s="57"/>
      <c r="L109" s="57">
        <v>123000</v>
      </c>
    </row>
    <row r="110" spans="1:12" ht="21" customHeight="1">
      <c r="A110" s="54"/>
      <c r="G110" s="57"/>
      <c r="I110" s="57"/>
    </row>
    <row r="111" spans="1:12" ht="21" customHeight="1">
      <c r="A111" s="54" t="s">
        <v>1</v>
      </c>
      <c r="E111" s="55"/>
      <c r="F111" s="55"/>
      <c r="H111" s="55"/>
      <c r="J111" s="55"/>
      <c r="K111" s="6"/>
    </row>
    <row r="112" spans="1:12" ht="21" customHeight="1">
      <c r="A112" s="54"/>
      <c r="F112" s="5"/>
      <c r="H112" s="5"/>
      <c r="J112" s="55"/>
      <c r="L112" s="55"/>
    </row>
    <row r="113" spans="6:12" ht="21" customHeight="1">
      <c r="F113" s="56"/>
      <c r="H113" s="56"/>
      <c r="J113" s="56"/>
      <c r="L113" s="56"/>
    </row>
  </sheetData>
  <printOptions horizontalCentered="1" gridLinesSet="0"/>
  <pageMargins left="0.78740157480314998" right="0.196850393700787" top="0.78740157480314998" bottom="0.196850393700787" header="0.196850393700787" footer="0.196850393700787"/>
  <pageSetup paperSize="9" scale="85" fitToHeight="0" orientation="portrait" r:id="rId1"/>
  <rowBreaks count="2" manualBreakCount="2">
    <brk id="35" max="16383" man="1"/>
    <brk id="7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E9A86-F63A-4CEF-86D6-3B5F823B41B3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5206FE0DE4A54AA91238508EDF8793" ma:contentTypeVersion="14" ma:contentTypeDescription="Create a new document." ma:contentTypeScope="" ma:versionID="17fc0dd98cae52e8765fc7a94bb065cf">
  <xsd:schema xmlns:xsd="http://www.w3.org/2001/XMLSchema" xmlns:xs="http://www.w3.org/2001/XMLSchema" xmlns:p="http://schemas.microsoft.com/office/2006/metadata/properties" xmlns:ns2="7533a969-8a44-4f76-92a8-c62ea73cf1ce" xmlns:ns3="50c908b1-f277-4340-90a9-4611d0b0f078" targetNamespace="http://schemas.microsoft.com/office/2006/metadata/properties" ma:root="true" ma:fieldsID="bc00a0fd16536c2c70bc83d58adea801" ns2:_="" ns3:_="">
    <xsd:import namespace="7533a969-8a44-4f76-92a8-c62ea73cf1ce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3a969-8a44-4f76-92a8-c62ea73cf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90c6f6-3d95-4a46-bcf4-561a16748928}" ma:internalName="TaxCatchAll" ma:showField="CatchAllData" ma:web="563d9853-f959-4f99-92fe-f7e4e4711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33a969-8a44-4f76-92a8-c62ea73cf1ce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E4BA15-400F-455E-AE8F-E1A58BAEF5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3a969-8a44-4f76-92a8-c62ea73cf1ce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B06547-92AD-4FC4-B538-18F378588565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50c908b1-f277-4340-90a9-4611d0b0f078"/>
    <ds:schemaRef ds:uri="7533a969-8a44-4f76-92a8-c62ea73cf1ce"/>
  </ds:schemaRefs>
</ds:datastoreItem>
</file>

<file path=customXml/itemProps3.xml><?xml version="1.0" encoding="utf-8"?>
<ds:datastoreItem xmlns:ds="http://schemas.openxmlformats.org/officeDocument/2006/customXml" ds:itemID="{42C896F1-0FDF-419C-90D9-E5D5FE61ED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Consolidated</vt:lpstr>
      <vt:lpstr>Separated</vt:lpstr>
      <vt:lpstr>CF</vt:lpstr>
      <vt:lpstr>CF!Print_Area</vt:lpstr>
      <vt:lpstr>Consolidated!Print_Area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Wantana Sangyangam</dc:creator>
  <cp:lastModifiedBy>Wantana Sangyangam</cp:lastModifiedBy>
  <cp:lastPrinted>2025-11-03T08:27:41Z</cp:lastPrinted>
  <dcterms:created xsi:type="dcterms:W3CDTF">1997-08-09T04:30:16Z</dcterms:created>
  <dcterms:modified xsi:type="dcterms:W3CDTF">2025-11-12T09:25:14Z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0x010100635206FE0DE4A54AA91238508EDF8793</vt:lpwstr>
  </property>
  <property fmtid="{D5CDD505-2E9C-101B-9397-08002B2CF9AE}" pid="3" name="MediaServiceImageTags">
    <vt:lpwstr/>
  </property>
</Properties>
</file>