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Samart Digital\2025\Q2'2025\SDC\"/>
    </mc:Choice>
  </mc:AlternateContent>
  <xr:revisionPtr revIDLastSave="0" documentId="13_ncr:1_{F9DE7117-BDC5-4728-A328-6AEB5FB768F1}" xr6:coauthVersionLast="47" xr6:coauthVersionMax="47" xr10:uidLastSave="{00000000-0000-0000-0000-000000000000}"/>
  <bookViews>
    <workbookView xWindow="-120" yWindow="-120" windowWidth="29040" windowHeight="15720" firstSheet="1" activeTab="1" xr2:uid="{04CC209C-0BD2-4D23-99C7-5B5BEF2201BD}"/>
  </bookViews>
  <sheets>
    <sheet name="000000" sheetId="1" state="veryHidden" r:id="rId1"/>
    <sheet name="BS" sheetId="9" r:id="rId2"/>
    <sheet name="PL" sheetId="3" r:id="rId3"/>
    <sheet name="Consolidated" sheetId="7" r:id="rId4"/>
    <sheet name="Separated" sheetId="8" r:id="rId5"/>
    <sheet name="CF" sheetId="10" r:id="rId6"/>
    <sheet name="000" sheetId="4" state="veryHidden" r:id="rId7"/>
  </sheets>
  <definedNames>
    <definedName name="_xlnm._FilterDatabase" localSheetId="2" hidden="1">PL!$A$63:$K$125</definedName>
    <definedName name="_xlnm.Print_Area" localSheetId="1">BS!$A$1:$L$95</definedName>
    <definedName name="_xlnm.Print_Area" localSheetId="5">CF!$A$1:$M$108</definedName>
    <definedName name="_xlnm.Print_Area" localSheetId="3">Consolidated!$A$1:$T$24</definedName>
    <definedName name="_xlnm.Print_Area" localSheetId="2">PL!$A$1:$L$126</definedName>
    <definedName name="_xlnm.Print_Area" localSheetId="4">Separated!$A$1:$P$22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9" l="1"/>
  <c r="E17" i="9"/>
  <c r="I17" i="9"/>
  <c r="L69" i="10" l="1"/>
  <c r="J69" i="10"/>
  <c r="H69" i="10"/>
  <c r="F69" i="10"/>
  <c r="O16" i="7"/>
  <c r="S16" i="7"/>
  <c r="S15" i="7"/>
  <c r="K85" i="3"/>
  <c r="I85" i="3"/>
  <c r="G85" i="3"/>
  <c r="K76" i="3"/>
  <c r="K86" i="3" s="1"/>
  <c r="K91" i="3" s="1"/>
  <c r="I76" i="3"/>
  <c r="G76" i="3"/>
  <c r="K22" i="3"/>
  <c r="I22" i="3"/>
  <c r="G22" i="3"/>
  <c r="K14" i="3"/>
  <c r="K23" i="3" s="1"/>
  <c r="K27" i="3" s="1"/>
  <c r="K29" i="3" s="1"/>
  <c r="I14" i="3"/>
  <c r="G14" i="3"/>
  <c r="E22" i="3"/>
  <c r="E14" i="3"/>
  <c r="E23" i="3" s="1"/>
  <c r="E27" i="3" s="1"/>
  <c r="E29" i="3" s="1"/>
  <c r="G58" i="9"/>
  <c r="I58" i="9"/>
  <c r="K58" i="9"/>
  <c r="I27" i="9"/>
  <c r="I28" i="9" s="1"/>
  <c r="E51" i="9"/>
  <c r="E85" i="3"/>
  <c r="E76" i="3"/>
  <c r="E58" i="9"/>
  <c r="E27" i="9"/>
  <c r="E28" i="9" s="1"/>
  <c r="O19" i="7"/>
  <c r="S19" i="7"/>
  <c r="G51" i="9"/>
  <c r="I51" i="9"/>
  <c r="K51" i="9"/>
  <c r="K59" i="9" s="1"/>
  <c r="O14" i="8"/>
  <c r="O12" i="7"/>
  <c r="S12" i="7"/>
  <c r="Q20" i="7"/>
  <c r="L90" i="10"/>
  <c r="J90" i="10"/>
  <c r="H90" i="10"/>
  <c r="F90" i="10"/>
  <c r="O11" i="8"/>
  <c r="K84" i="9"/>
  <c r="K83" i="9"/>
  <c r="K85" i="9" s="1"/>
  <c r="K87" i="9" s="1"/>
  <c r="K88" i="9" s="1"/>
  <c r="K81" i="9"/>
  <c r="K80" i="9"/>
  <c r="K79" i="9"/>
  <c r="O17" i="8"/>
  <c r="G86" i="9"/>
  <c r="G84" i="9"/>
  <c r="G83" i="9"/>
  <c r="G81" i="9"/>
  <c r="G80" i="9"/>
  <c r="G79" i="9"/>
  <c r="G85" i="9"/>
  <c r="G87" i="9" s="1"/>
  <c r="Q13" i="7"/>
  <c r="Q14" i="7"/>
  <c r="Q17" i="7"/>
  <c r="G27" i="9"/>
  <c r="G28" i="9"/>
  <c r="E14" i="7"/>
  <c r="E17" i="7"/>
  <c r="K17" i="9"/>
  <c r="E19" i="8"/>
  <c r="E20" i="8"/>
  <c r="I79" i="9"/>
  <c r="K14" i="7"/>
  <c r="K17" i="7"/>
  <c r="I14" i="7"/>
  <c r="I17" i="7"/>
  <c r="G14" i="7"/>
  <c r="G17" i="7"/>
  <c r="E13" i="8"/>
  <c r="E15" i="8"/>
  <c r="K13" i="8"/>
  <c r="K15" i="8"/>
  <c r="I13" i="8"/>
  <c r="I15" i="8"/>
  <c r="G13" i="8"/>
  <c r="G15" i="8"/>
  <c r="I19" i="8"/>
  <c r="I20" i="8"/>
  <c r="I81" i="9"/>
  <c r="J17" i="7"/>
  <c r="J22" i="7"/>
  <c r="I21" i="7"/>
  <c r="I22" i="7"/>
  <c r="E81" i="9"/>
  <c r="K19" i="8"/>
  <c r="K20" i="8"/>
  <c r="I83" i="9"/>
  <c r="G19" i="8"/>
  <c r="G20" i="8"/>
  <c r="I80" i="9"/>
  <c r="R22" i="7"/>
  <c r="P22" i="7"/>
  <c r="K21" i="7"/>
  <c r="K22" i="7"/>
  <c r="E83" i="9"/>
  <c r="G21" i="7"/>
  <c r="G22" i="7"/>
  <c r="E80" i="9"/>
  <c r="E21" i="7"/>
  <c r="E22" i="7"/>
  <c r="E79" i="9"/>
  <c r="K27" i="9"/>
  <c r="R17" i="7"/>
  <c r="P17" i="7"/>
  <c r="K28" i="9" l="1"/>
  <c r="Q21" i="7"/>
  <c r="Q22" i="7" s="1"/>
  <c r="E86" i="9" s="1"/>
  <c r="E86" i="3"/>
  <c r="E91" i="3" s="1"/>
  <c r="F9" i="10" s="1"/>
  <c r="F32" i="10" s="1"/>
  <c r="F51" i="10" s="1"/>
  <c r="F57" i="10" s="1"/>
  <c r="F91" i="10" s="1"/>
  <c r="F93" i="10" s="1"/>
  <c r="G86" i="3"/>
  <c r="G91" i="3" s="1"/>
  <c r="G93" i="3" s="1"/>
  <c r="I86" i="3"/>
  <c r="I91" i="3" s="1"/>
  <c r="G23" i="3"/>
  <c r="G27" i="3" s="1"/>
  <c r="G29" i="3" s="1"/>
  <c r="I23" i="3"/>
  <c r="I27" i="3" s="1"/>
  <c r="I29" i="3" s="1"/>
  <c r="I32" i="3" s="1"/>
  <c r="I37" i="3" s="1"/>
  <c r="I59" i="9"/>
  <c r="E59" i="9"/>
  <c r="G59" i="9"/>
  <c r="G88" i="9" s="1"/>
  <c r="G34" i="3"/>
  <c r="G32" i="3" s="1"/>
  <c r="G37" i="3" s="1"/>
  <c r="G49" i="3"/>
  <c r="G54" i="3" s="1"/>
  <c r="G59" i="3" s="1"/>
  <c r="G57" i="3" s="1"/>
  <c r="L9" i="10"/>
  <c r="L32" i="10" s="1"/>
  <c r="L51" i="10" s="1"/>
  <c r="L57" i="10" s="1"/>
  <c r="L91" i="10" s="1"/>
  <c r="L93" i="10" s="1"/>
  <c r="K93" i="3"/>
  <c r="K49" i="3"/>
  <c r="K54" i="3" s="1"/>
  <c r="K57" i="3" s="1"/>
  <c r="K32" i="3"/>
  <c r="K37" i="3" s="1"/>
  <c r="E49" i="3"/>
  <c r="E54" i="3" s="1"/>
  <c r="E59" i="3" s="1"/>
  <c r="E57" i="3" s="1"/>
  <c r="E34" i="3"/>
  <c r="E32" i="3" s="1"/>
  <c r="E37" i="3" s="1"/>
  <c r="H9" i="10"/>
  <c r="H32" i="10" s="1"/>
  <c r="H51" i="10" s="1"/>
  <c r="H57" i="10" s="1"/>
  <c r="H91" i="10" s="1"/>
  <c r="H93" i="10" s="1"/>
  <c r="I93" i="3"/>
  <c r="J9" i="10"/>
  <c r="J32" i="10" s="1"/>
  <c r="J51" i="10" s="1"/>
  <c r="J57" i="10" s="1"/>
  <c r="J91" i="10" s="1"/>
  <c r="J93" i="10" s="1"/>
  <c r="E93" i="3" l="1"/>
  <c r="I49" i="3"/>
  <c r="I54" i="3" s="1"/>
  <c r="I57" i="3" s="1"/>
  <c r="E98" i="3"/>
  <c r="E96" i="3" s="1"/>
  <c r="E113" i="3"/>
  <c r="E118" i="3" s="1"/>
  <c r="E123" i="3" s="1"/>
  <c r="E121" i="3" s="1"/>
  <c r="K96" i="3"/>
  <c r="K113" i="3"/>
  <c r="K118" i="3" s="1"/>
  <c r="K121" i="3" s="1"/>
  <c r="I96" i="3"/>
  <c r="I113" i="3"/>
  <c r="I118" i="3" s="1"/>
  <c r="I121" i="3" s="1"/>
  <c r="G98" i="3"/>
  <c r="G96" i="3" s="1"/>
  <c r="G113" i="3"/>
  <c r="G118" i="3" s="1"/>
  <c r="G123" i="3" s="1"/>
  <c r="G121" i="3" s="1"/>
  <c r="M13" i="7" l="1"/>
  <c r="G101" i="3"/>
  <c r="I101" i="3"/>
  <c r="M18" i="8"/>
  <c r="K101" i="3"/>
  <c r="M12" i="8"/>
  <c r="E101" i="3"/>
  <c r="M20" i="7"/>
  <c r="M19" i="8" l="1"/>
  <c r="M20" i="8" s="1"/>
  <c r="I84" i="9" s="1"/>
  <c r="I85" i="9" s="1"/>
  <c r="I87" i="9" s="1"/>
  <c r="I88" i="9" s="1"/>
  <c r="O18" i="8"/>
  <c r="O19" i="8" s="1"/>
  <c r="O20" i="8" s="1"/>
  <c r="M21" i="7"/>
  <c r="M22" i="7" s="1"/>
  <c r="E84" i="9" s="1"/>
  <c r="E85" i="9" s="1"/>
  <c r="E87" i="9" s="1"/>
  <c r="E88" i="9" s="1"/>
  <c r="O20" i="7"/>
  <c r="M13" i="8"/>
  <c r="M15" i="8" s="1"/>
  <c r="O12" i="8"/>
  <c r="O13" i="8" s="1"/>
  <c r="O15" i="8" s="1"/>
  <c r="M14" i="7"/>
  <c r="M17" i="7" s="1"/>
  <c r="O13" i="7"/>
  <c r="S13" i="7" l="1"/>
  <c r="S14" i="7" s="1"/>
  <c r="S17" i="7" s="1"/>
  <c r="O14" i="7"/>
  <c r="O17" i="7" s="1"/>
  <c r="O21" i="7"/>
  <c r="O22" i="7" s="1"/>
  <c r="S20" i="7"/>
  <c r="S21" i="7" s="1"/>
  <c r="S22" i="7" s="1"/>
</calcChain>
</file>

<file path=xl/sharedStrings.xml><?xml version="1.0" encoding="utf-8"?>
<sst xmlns="http://schemas.openxmlformats.org/spreadsheetml/2006/main" count="416" uniqueCount="228">
  <si>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</si>
  <si>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</si>
  <si>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</si>
  <si>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</si>
  <si>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</si>
  <si>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หนี้สินหมุนเวียน</t>
  </si>
  <si>
    <t>รวมหนี้สินหมุนเวียน</t>
  </si>
  <si>
    <t>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</si>
  <si>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</si>
  <si>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</si>
  <si>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</si>
  <si>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งบกระแสเงินสด</t>
  </si>
  <si>
    <t>งบกระแสเงินสด (ต่อ)</t>
  </si>
  <si>
    <t>รวมสินทรัพย์ไม่หมุนเวียน</t>
  </si>
  <si>
    <t>สินทรัพย์ไม่หมุนเวียน</t>
  </si>
  <si>
    <t>และชำระแล้ว</t>
  </si>
  <si>
    <t>รวม</t>
  </si>
  <si>
    <t>หนี้สินไม่หมุนเวียน</t>
  </si>
  <si>
    <t>รวมหนี้สินไม่หมุนเวียน</t>
  </si>
  <si>
    <t>รวมหนี้สิน</t>
  </si>
  <si>
    <t>รวมส่วนของผู้ถือหุ้น</t>
  </si>
  <si>
    <t>งบการเงินรวม</t>
  </si>
  <si>
    <t>ส่วนเกินมูลค่า</t>
  </si>
  <si>
    <t>หุ้นสามัญ</t>
  </si>
  <si>
    <t>กำไรสะสม</t>
  </si>
  <si>
    <t>ของบริษัทย่อย</t>
  </si>
  <si>
    <t>ส่วนของผู้ถือหุ้นของบริษัทฯ</t>
  </si>
  <si>
    <t>กระแสเงินสดจากกิจกรรมลงทุน</t>
  </si>
  <si>
    <t>กระแสเงินสดจากกิจกรรมจัดหาเงิน</t>
  </si>
  <si>
    <t>งบการเงินเฉพาะกิจการ</t>
  </si>
  <si>
    <t>สินทรัพย์</t>
  </si>
  <si>
    <t>เงินสดและรายการเทียบเท่าเงินสด</t>
  </si>
  <si>
    <t>เงินฝากธนาคารที่มีภาระค้ำประกัน</t>
  </si>
  <si>
    <t>เงินลงทุนในบริษัทย่อย</t>
  </si>
  <si>
    <t>หนี้สินหมุนเวียนอื่น</t>
  </si>
  <si>
    <t>ทุนเรือนหุ้น</t>
  </si>
  <si>
    <t xml:space="preserve">   จัดสรรแล้ว - สำรองตามกฎหมาย</t>
  </si>
  <si>
    <t>หนี้สินและส่วนของผู้ถือหุ้น</t>
  </si>
  <si>
    <t>ที่ออก</t>
  </si>
  <si>
    <t>รายได้</t>
  </si>
  <si>
    <t>รวมรายได้</t>
  </si>
  <si>
    <t>ค่าใช้จ่าย</t>
  </si>
  <si>
    <t>รวมค่าใช้จ่าย</t>
  </si>
  <si>
    <t>เงินสดรับจากการกู้ยืมระยะสั้นจากธนาคาร</t>
  </si>
  <si>
    <t>เงินสดจ่ายคืนเงินกู้ยืมระยะสั้นจากธนาคาร</t>
  </si>
  <si>
    <t>รายได้อื่น</t>
  </si>
  <si>
    <t>กระแสเงินสดจากกิจกรรมดำเนินงาน</t>
  </si>
  <si>
    <t>กระแสเงินสดจากกิจกรรมดำเนินงาน(ต่อ)</t>
  </si>
  <si>
    <t xml:space="preserve">   สินค้าคงเหลือ </t>
  </si>
  <si>
    <t xml:space="preserve">   สินทรัพย์หมุนเวียนอื่น</t>
  </si>
  <si>
    <t xml:space="preserve">   เงินสดจ่ายดอกเบี้ย</t>
  </si>
  <si>
    <t xml:space="preserve">เงินสดจ่ายชำระค่าอุปกรณ์ </t>
  </si>
  <si>
    <t xml:space="preserve">เงินสดรับจากการจำหน่ายอุปกรณ์ </t>
  </si>
  <si>
    <t xml:space="preserve">   เงินสดจ่ายภาษีเงินได้</t>
  </si>
  <si>
    <t>ค่าใช้จ่ายในการบริหาร</t>
  </si>
  <si>
    <t>ค่าใช้จ่ายอื่น</t>
  </si>
  <si>
    <t xml:space="preserve">   ในสินทรัพย์และหนี้สินดำเนินงาน</t>
  </si>
  <si>
    <t xml:space="preserve">31 ธันวาคม </t>
  </si>
  <si>
    <t>(ยังไม่ได้ตรวจสอบ</t>
  </si>
  <si>
    <t>(ตรวจสอบแล้ว)</t>
  </si>
  <si>
    <t>แต่สอบทานแล้ว)</t>
  </si>
  <si>
    <t>(หน่วย: พันบาท)</t>
  </si>
  <si>
    <t>(ยังไม่ได้ตรวจสอบ แต่สอบทานแล้ว)</t>
  </si>
  <si>
    <t>รายได้จากการขาย</t>
  </si>
  <si>
    <t>รายได้จากการบริการ</t>
  </si>
  <si>
    <t>ต้นทุนขาย</t>
  </si>
  <si>
    <t>ต้นทุนบริการ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</si>
  <si>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</si>
  <si>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</si>
  <si>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เงินสดจ่ายเพื่อให้กู้ยืมระยะสั้นแก่กิจการที่เกี่ยวข้องกัน</t>
  </si>
  <si>
    <t xml:space="preserve">   ทุนจดทะเบียน </t>
  </si>
  <si>
    <t xml:space="preserve">   ค่าตัดจำหน่ายสินทรัพย์ไม่มีตัวตน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</si>
  <si>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</si>
  <si>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</si>
  <si>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ส่วนได้เสียที่</t>
  </si>
  <si>
    <t>ที่ออกและ</t>
  </si>
  <si>
    <t>ชำระแล้ว</t>
  </si>
  <si>
    <t>ยังไม่ได้จัดสรร</t>
  </si>
  <si>
    <t>ของบริษัทฯ</t>
  </si>
  <si>
    <t>จัดสรรแล้ว -</t>
  </si>
  <si>
    <t>สินทรัพย์หมุนเวียนอื่น</t>
  </si>
  <si>
    <t>หนี้สินและส่วนของผู้ถือหุ้น (ต่อ)</t>
  </si>
  <si>
    <t>สินทรัพย์ภาษีเงินได้รอการตัดบัญชี</t>
  </si>
  <si>
    <t>เงินสดรับค่าดอกเบี้ย</t>
  </si>
  <si>
    <t>ส่วนของผู้มีส่วนได้เสียที่ไม่มีอำนาจควบคุมของบริษัทย่อย</t>
  </si>
  <si>
    <t>เงินสดจ่ายคืนเงินกู้ยืมระยะยาวจากสถาบันการเงิน</t>
  </si>
  <si>
    <t>เงินให้กู้ยืมระยะสั้น</t>
  </si>
  <si>
    <t>เงินกู้ยืมระยะสั้น</t>
  </si>
  <si>
    <t>ส่วนของเงินกู้ยืมระยะยาวจากสถาบันการเงิน</t>
  </si>
  <si>
    <t xml:space="preserve">   ที่ถึงกำหนดชำระภายในหนึ่งปี</t>
  </si>
  <si>
    <t>ขาดทุนสำหรับงวด</t>
  </si>
  <si>
    <t>ขาดทุนเบ็ดเสร็จรวมสำหรับงวด</t>
  </si>
  <si>
    <t xml:space="preserve">สินค้าคงเหลือ </t>
  </si>
  <si>
    <t>อุปกรณ์</t>
  </si>
  <si>
    <t>สินทรัพย์ไม่มีตัวตน</t>
  </si>
  <si>
    <t xml:space="preserve">   เป็นเงินสดรับ(จ่าย)จากกิจกรรมดำเนินงาน </t>
  </si>
  <si>
    <t>ส่วนแบ่งขาดทุนจากเงินลงทุนในบริษัทย่อย</t>
  </si>
  <si>
    <t xml:space="preserve">ขาดทุนสำหรับงวด </t>
  </si>
  <si>
    <t xml:space="preserve">   ส่วนแบ่งขาดทุนจากเงินลงทุนในบริษัทย่อย</t>
  </si>
  <si>
    <t>บริษัท สามารถ ดิจิตอล จำกัด (มหาชน) และบริษัทย่อย</t>
  </si>
  <si>
    <t xml:space="preserve">บริษัท สามารถ ดิจิตอล จำกัด (มหาชน) และบริษัทย่อย </t>
  </si>
  <si>
    <t xml:space="preserve">   ยังไม่ได้จัดสรร (ขาดทุนสะสม) </t>
  </si>
  <si>
    <t>จากการเปลี่ยนแปลง</t>
  </si>
  <si>
    <t>สัดส่วนการถือหุ้น</t>
  </si>
  <si>
    <t>ในบริษัทย่อย</t>
  </si>
  <si>
    <t>ข้อมูลกระแสเงินสดเปิดเผยเพิ่มเติม</t>
  </si>
  <si>
    <t>รายการกิจกรรมลงทุนที่ไม่เกี่ยวข้องกับกระแสเงินสด</t>
  </si>
  <si>
    <t>(ขาดทุนสะสม)</t>
  </si>
  <si>
    <t>ค่าใช้จ่ายในการขายและจัดจำหน่าย</t>
  </si>
  <si>
    <t>หนี้สินดำเนินงานเพิ่มขึ้น(ลดลง)</t>
  </si>
  <si>
    <t>ส่วนเกินมูลค่าหุ้นสามัญ</t>
  </si>
  <si>
    <t>รายได้รับล่วงหน้า</t>
  </si>
  <si>
    <t>หนี้สินตามวิธีส่วนได้เสียจากเงินลงทุนในบริษัทย่อย</t>
  </si>
  <si>
    <t>สินทรัพย์สิทธิการใช้</t>
  </si>
  <si>
    <t>สินทรัพย์ทางการเงินไม่หมุนเวียนอื่น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</si>
  <si>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</si>
  <si>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</si>
  <si>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 xml:space="preserve">   ค่าเสื่อมราคาของสินทรัพย์สิทธิการใช้</t>
  </si>
  <si>
    <t xml:space="preserve">   สินทรัพย์ทางการเงินไม่หมุนเวียนอื่น</t>
  </si>
  <si>
    <t xml:space="preserve">   ค่าเสื่อมราคาของอุปกรณ์</t>
  </si>
  <si>
    <t xml:space="preserve">   ค่าตัดจำหน่ายดอกเบี้ยจ่ายตามสัญญาเช่า</t>
  </si>
  <si>
    <t>สินทรัพย์ไม่หมุนเวียนอื่น</t>
  </si>
  <si>
    <t>ส่วนต่ำกว่าทุนจากการเปลี่ยนแปลงสัดส่วนการถือหุ้นในบริษัทย่อย</t>
  </si>
  <si>
    <t>ต้นทุนทางการเงิน</t>
  </si>
  <si>
    <t>รายได้ทางการเงิน</t>
  </si>
  <si>
    <t>ส่วนต่ำกว่าทุน</t>
  </si>
  <si>
    <t xml:space="preserve">   โอนกลับรายการปรับลดราคาทุนของสินค้าคงเหลือให้เป็น</t>
  </si>
  <si>
    <t xml:space="preserve">      มูลค่าสุทธิที่จะได้รับ</t>
  </si>
  <si>
    <t xml:space="preserve">   ตัดจำหน่ายอุปกรณ์</t>
  </si>
  <si>
    <t>เงินเบิกเกินบัญชีและเงินกู้ยืมระยะสั้นจากสถาบันการเงิน</t>
  </si>
  <si>
    <t>รายการกิจกรรมจัดหาเงินที่ไม่เกี่ยวข้องกับกระแสเงินสด</t>
  </si>
  <si>
    <t>ส่วนของผู้มี</t>
  </si>
  <si>
    <t>ไม่มีอำนาจควบคุม</t>
  </si>
  <si>
    <t xml:space="preserve">   เงินสดจ่ายผลประโยชน์พนักงาน</t>
  </si>
  <si>
    <t>เงินสดรับจากการออกหุ้นกู้แปลงสภาพ</t>
  </si>
  <si>
    <t xml:space="preserve">   ทุนออกจำหน่ายและชำระเต็มมูลค่าแล้ว</t>
  </si>
  <si>
    <t xml:space="preserve">   หุ้นกู้แปลงสภาพแปลงเป็นหุ้นสามัญ</t>
  </si>
  <si>
    <t xml:space="preserve">   เจ้าหนี้ค่าซื้ออุปกรณ์</t>
  </si>
  <si>
    <t xml:space="preserve">   รายได้ทางการเงิน</t>
  </si>
  <si>
    <t xml:space="preserve">   ต้นทุนทางการเงิน</t>
  </si>
  <si>
    <t xml:space="preserve">   หนี้สินหมุนเวียนอื่นและรายได้รับล่วงหน้า</t>
  </si>
  <si>
    <t>รายได้จากงานตามสัญญา</t>
  </si>
  <si>
    <t>ต้นทุนงานตามสัญญา</t>
  </si>
  <si>
    <t>เงินฝากธนาคารที่มีภาระค้ำประกันเพิ่มขึ้น</t>
  </si>
  <si>
    <t xml:space="preserve">   เจ้าหนี้ค่าซื้อสินทรัพย์ไม่มีตัวตน</t>
  </si>
  <si>
    <t>ส่วนของหนี้สินตามสัญญาเช่าที่ถึงกำหนดชำระภายในหนึ่งปี</t>
  </si>
  <si>
    <t xml:space="preserve">   เงินสดรับจากภาษีเงินได้ถูกหัก ณ ที่จ่ายได้รับคืน</t>
  </si>
  <si>
    <t>แปลงสภาพหุ้นกู้เป็นหุ้นสามัญ</t>
  </si>
  <si>
    <t>เงินสดจ่ายชำระดอกเบี้ยของหนี้สินตามสัญญาเช่า</t>
  </si>
  <si>
    <t>เงินสดจ่ายชำระคืนเงินต้นของหนี้สินตามสัญญาเช่า</t>
  </si>
  <si>
    <t>กระแสเงินสดสุทธิจาก(ใช้ไปใน)กิจกรรมดำเนินงาน</t>
  </si>
  <si>
    <t>กำไรขาดทุนเบ็ดเสร็จอื่น:</t>
  </si>
  <si>
    <t>กำไรขาดทุนเบ็ดเสร็จอื่นสำหรับงวด</t>
  </si>
  <si>
    <t>งบกำไรขาดทุนเบ็ดเสร็จ</t>
  </si>
  <si>
    <t>เงินสดรับจากเงินให้กู้ยืมระยะยาวแก่พนักงาน</t>
  </si>
  <si>
    <t>2567</t>
  </si>
  <si>
    <t>ยอดคงเหลือ ณ วันที่ 1 มกราคม 2567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</si>
  <si>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</si>
  <si>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</si>
  <si>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</si>
  <si>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</si>
  <si>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 xml:space="preserve">รวมส่วนของผู้ถือหุ้น </t>
  </si>
  <si>
    <t>กำไรจากการดำเนินงานก่อนการเปลี่ยนแปลง</t>
  </si>
  <si>
    <t>สินทรัพย์ดำเนินงาน(เพิ่มขึ้น)ลดลง</t>
  </si>
  <si>
    <t>สำรองตามกฎหมาย</t>
  </si>
  <si>
    <t xml:space="preserve">   โอนอุปกรณ์ไปเป็นสินค้าคงเหลือ</t>
  </si>
  <si>
    <t xml:space="preserve">   โอนอุปกรณ์เป็นค่าใช้จ่าย</t>
  </si>
  <si>
    <t>เงินเบิกเกินบัญชีธนาคารลดลง</t>
  </si>
  <si>
    <t>2568</t>
  </si>
  <si>
    <t>ยอดคงเหลือ ณ วันที่ 1 มกราคม 2568</t>
  </si>
  <si>
    <t>-</t>
  </si>
  <si>
    <t>ลูกหนี้การค้าและลูกหนี้หมุนเวียนอื่น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</si>
  <si>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</si>
  <si>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</si>
  <si>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</si>
  <si>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</si>
  <si>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ประมาณการหนี้สินไม่หมุนเวียนสำหรับผลประโยชน์พนักงาน</t>
  </si>
  <si>
    <t xml:space="preserve">      หุ้นสามัญ 34,516,369,130 หุ้น มูลค่าหุ้นละ 0.1 บาท</t>
  </si>
  <si>
    <t>ขาดทุนจากการด้อยค่าสินทรัพย์ทางการเงิน</t>
  </si>
  <si>
    <t>กำไร(ขาดทุน)ก่อนค่าใช้จ่ายภาษีเงินได้</t>
  </si>
  <si>
    <t>กำไร(ขาดทุน)สำหรับงวด</t>
  </si>
  <si>
    <t>การแบ่งปันกำไร(ขาดทุน)</t>
  </si>
  <si>
    <t>กำไร(ขาดทุน)ต่อหุ้นขั้นพื้นฐาน</t>
  </si>
  <si>
    <t>กำไร(ขาดทุน)ส่วนที่เป็นของผู้ถือหุ้นของบริษัทฯ</t>
  </si>
  <si>
    <t>จำนวนหุ้นสามัญถัวเฉลี่ยถ่วงน้ำหนัก (พันหุ้น)</t>
  </si>
  <si>
    <t>การแบ่งปันกำไร(ขาดทุน)เบ็ดเสร็จรวม</t>
  </si>
  <si>
    <t>กำไรสำหรับงวด</t>
  </si>
  <si>
    <t>กำไรเบ็ดเสร็จรวมสำหรับงวด</t>
  </si>
  <si>
    <t>กำไร(ขาดทุน)ก่อนภาษี</t>
  </si>
  <si>
    <t xml:space="preserve">   ค่าเผื่อผลขาดทุนด้านเครดิตที่คาดว่าจะเกิดขึ้นของลูกหนี้การค้าเพิ่มขึ้น</t>
  </si>
  <si>
    <t xml:space="preserve">   ประมาณการหนี้สินสำหรับผลประโยชน์พนักงาน</t>
  </si>
  <si>
    <t>กระแสเงินสดสุทธิใช้ไปในกิจกรรมจัดหาเงิน</t>
  </si>
  <si>
    <t>กำไรจากการดำเนินงาน</t>
  </si>
  <si>
    <t>ประมาณการหนี้สินไม่หมุนเวียน</t>
  </si>
  <si>
    <t>(หน่วย: พันบาท ยกเว้นกำไรต่อหุ้นแสดงเป็นบาท)</t>
  </si>
  <si>
    <t xml:space="preserve">กำไรขาดทุนเบ็ดเสร็จรวมสำหรับงวด </t>
  </si>
  <si>
    <t>รายการปรับกระทบยอดกำไร(ขาดทุน)ก่อนภาษี</t>
  </si>
  <si>
    <t xml:space="preserve">   ขาดทุนจากประมาณการหนี้สินไม่หมุนเวียน</t>
  </si>
  <si>
    <t>30 มิถุนายน</t>
  </si>
  <si>
    <t>ณ วันที่ 30 มิถุนายน 2568</t>
  </si>
  <si>
    <t>สำหรับงวดสามเดือนสิ้นสุดวันที่ 30 มิถุนายน 2568</t>
  </si>
  <si>
    <t>ยอดคงเหลือ ณ วันที่ 30 มิถุนายน 2567</t>
  </si>
  <si>
    <t>ยอดคงเหลือ ณ วันที่ 30 มิถุนายน 2568</t>
  </si>
  <si>
    <t>สำหรับงวดหกเดือนสิ้นสุดวันที่ 30 มิถุนายน 2568</t>
  </si>
  <si>
    <t>ลดลงจากการเลิกกิจการของบริษัทย่อย</t>
  </si>
  <si>
    <t xml:space="preserve">   ตัดจำหน่ายภาษีเงินได้ถูกหัก ณ ที่จ่าย</t>
  </si>
  <si>
    <t xml:space="preserve">   ขาดทุนจากการชำระบัญชีของบริษัทย่อย</t>
  </si>
  <si>
    <t xml:space="preserve">   ค่าเผื่อการด้อยค่าของสินทรัพย์ไม่หมุนเวียนอื่นลดลง</t>
  </si>
  <si>
    <t xml:space="preserve">   เงินสดรับจากสินทรัพย์ทางการเงินหมุนเวียนอื่น</t>
  </si>
  <si>
    <t>กระแสเงินสดสุทธิจากการชำระบัญชีของบริษัทย่อย</t>
  </si>
  <si>
    <t>รับคืนเงินให้กู้ยืมระยะสั้นแก่กิจการที่เกี่ยวข้องกัน</t>
  </si>
  <si>
    <t xml:space="preserve">   โอนสินทรัพย์ไม่หมุนเวียนอื่นไปเป็นสินทรัพย์ไม่มีตัวตน</t>
  </si>
  <si>
    <t>เงินสดจ่ายเพื่อการเพิ่มทุนในบริษัทย่อย</t>
  </si>
  <si>
    <t>กำไรจากอัตราแลกเปลี่ยน</t>
  </si>
  <si>
    <t>เงินสดรับจากการกู้ยืมระยะสั้นจากกิจการที่เกี่ยวข้องกัน</t>
  </si>
  <si>
    <t xml:space="preserve">   โอนสินค้าคงเหลือไปเป็นอุปกรณ์</t>
  </si>
  <si>
    <t xml:space="preserve">         (31 ธันวาคม 2567: หุ้นสามัญ 38,209,077,102 หุ้น </t>
  </si>
  <si>
    <t xml:space="preserve">         มูลค่าหุ้นละ 0.1 บาท)</t>
  </si>
  <si>
    <t>รายได้ภาษีเงินได้</t>
  </si>
  <si>
    <t>ขาดทุนจากอัตราแลกเปลี่ยน</t>
  </si>
  <si>
    <t xml:space="preserve">   กำไรจากการจำหน่ายอุปกรณ์ </t>
  </si>
  <si>
    <t xml:space="preserve">   ค่าเผื่อการด้อยค่าของอุปกรณ์ลดลง</t>
  </si>
  <si>
    <t>เงินสดจ่ายชำระค่าสินทรัพย์ไม่มีตัวตน</t>
  </si>
  <si>
    <t>กระแสเงินสดสุทธิจาก(ใช้ไปใน)กิจกรรมลงทุน</t>
  </si>
  <si>
    <t>เงินสดและรายการเทียบเท่าเงินสดลดลงสุทธิ</t>
  </si>
  <si>
    <t xml:space="preserve">   สินทรัพย์สิทธิการใช้เพิ่มขึ้นจากสัญญาเช่า</t>
  </si>
  <si>
    <t>เงินสดจ่ายคืนเงินกู้ยืมระยะสั้นจากกิจการที่เกี่ยวข้องกัน</t>
  </si>
  <si>
    <t xml:space="preserve">   ลูกหนี้จากการจำหน่ายอุปกรณ์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</si>
</sst>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164" formatCode="0.0%"/>
    <numFmt numFmtId="165" formatCode="dd\-mmm\-yy_)"/>
    <numFmt numFmtId="166" formatCode="0.00_)"/>
    <numFmt numFmtId="167" formatCode="#,##0.00\ &quot;F&quot;;\-#,##0.00\ &quot;F&quot;"/>
    <numFmt numFmtId="168" formatCode="#,##0.0_);\(#,##0.0\)"/>
    <numFmt numFmtId="169" formatCode="_(* #,##0_);_(* \(#,##0\);_(* &quot;-&quot;??_);_(@_)"/>
    <numFmt numFmtId="170" formatCode="0.0_);\(0.0\)"/>
    <numFmt numFmtId="171" formatCode="_(* #,##0.000_);_(* \(#,##0.000\);_(* &quot;-&quot;??_);_(@_)"/>
    <numFmt numFmtId="172" formatCode="_(* #,##0.0000_);_(* \(#,##0.0000\);_(* &quot;-&quot;??_);_(@_)"/>
  </numFmts>
  <fonts count="17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10"/>
      <name val="Arial"/>
      <family val="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Angsana New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sz val="14"/>
      <name val="AngsanaUPC"/>
      <family val="1"/>
      <charset val="222"/>
    </font>
    <font>
      <sz val="11"/>
      <color theme="1"/>
      <name val="Calibri"/>
      <family val="2"/>
      <scheme val="minor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167" fontId="2" fillId="0" borderId="0"/>
    <xf numFmtId="165" fontId="2" fillId="0" borderId="0"/>
    <xf numFmtId="164" fontId="2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6" fontId="6" fillId="0" borderId="0"/>
    <xf numFmtId="0" fontId="12" fillId="0" borderId="0"/>
    <xf numFmtId="0" fontId="1" fillId="0" borderId="0"/>
    <xf numFmtId="0" fontId="1" fillId="0" borderId="0"/>
    <xf numFmtId="0" fontId="11" fillId="0" borderId="0"/>
    <xf numFmtId="10" fontId="3" fillId="0" borderId="0" applyFont="0" applyFill="0" applyBorder="0" applyAlignment="0" applyProtection="0"/>
    <xf numFmtId="1" fontId="3" fillId="0" borderId="2" applyNumberFormat="0" applyFill="0" applyAlignment="0" applyProtection="0">
      <alignment horizontal="center" vertical="center"/>
    </xf>
  </cellStyleXfs>
  <cellXfs count="95">
    <xf numFmtId="0" fontId="0" fillId="0" borderId="0" xfId="0"/>
    <xf numFmtId="0" fontId="9" fillId="0" borderId="0" xfId="0" applyFont="1" applyAlignment="1">
      <alignment horizontal="left"/>
    </xf>
    <xf numFmtId="37" fontId="9" fillId="0" borderId="0" xfId="0" applyNumberFormat="1" applyFont="1" applyAlignment="1">
      <alignment horizontal="left"/>
    </xf>
    <xf numFmtId="37" fontId="7" fillId="0" borderId="0" xfId="0" applyNumberFormat="1" applyFont="1" applyAlignment="1">
      <alignment horizontal="right"/>
    </xf>
    <xf numFmtId="37" fontId="7" fillId="0" borderId="0" xfId="0" applyNumberFormat="1" applyFont="1" applyAlignment="1">
      <alignment horizontal="left"/>
    </xf>
    <xf numFmtId="37" fontId="7" fillId="0" borderId="0" xfId="0" applyNumberFormat="1" applyFont="1"/>
    <xf numFmtId="0" fontId="7" fillId="0" borderId="0" xfId="0" applyFont="1"/>
    <xf numFmtId="0" fontId="9" fillId="0" borderId="0" xfId="0" applyFont="1"/>
    <xf numFmtId="37" fontId="9" fillId="0" borderId="0" xfId="0" applyNumberFormat="1" applyFont="1" applyAlignment="1">
      <alignment horizontal="centerContinuous"/>
    </xf>
    <xf numFmtId="37" fontId="7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1" fontId="7" fillId="0" borderId="0" xfId="0" applyNumberFormat="1" applyFont="1"/>
    <xf numFmtId="37" fontId="8" fillId="0" borderId="0" xfId="0" applyNumberFormat="1" applyFont="1" applyAlignment="1">
      <alignment horizontal="center"/>
    </xf>
    <xf numFmtId="41" fontId="7" fillId="0" borderId="0" xfId="0" applyNumberFormat="1" applyFont="1" applyAlignment="1">
      <alignment horizontal="right"/>
    </xf>
    <xf numFmtId="168" fontId="8" fillId="0" borderId="0" xfId="0" applyNumberFormat="1" applyFont="1" applyAlignment="1">
      <alignment horizontal="center"/>
    </xf>
    <xf numFmtId="41" fontId="7" fillId="0" borderId="0" xfId="0" applyNumberFormat="1" applyFont="1" applyAlignment="1">
      <alignment horizontal="center"/>
    </xf>
    <xf numFmtId="41" fontId="7" fillId="0" borderId="3" xfId="0" applyNumberFormat="1" applyFont="1" applyBorder="1"/>
    <xf numFmtId="41" fontId="7" fillId="0" borderId="3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37" fontId="7" fillId="0" borderId="0" xfId="0" applyNumberFormat="1" applyFont="1" applyAlignment="1">
      <alignment horizontal="centerContinuous"/>
    </xf>
    <xf numFmtId="37" fontId="9" fillId="0" borderId="0" xfId="0" applyNumberFormat="1" applyFont="1"/>
    <xf numFmtId="41" fontId="7" fillId="0" borderId="4" xfId="0" applyNumberFormat="1" applyFont="1" applyBorder="1"/>
    <xf numFmtId="41" fontId="7" fillId="0" borderId="4" xfId="0" applyNumberFormat="1" applyFont="1" applyBorder="1" applyAlignment="1">
      <alignment horizontal="right"/>
    </xf>
    <xf numFmtId="41" fontId="7" fillId="0" borderId="5" xfId="0" applyNumberFormat="1" applyFont="1" applyBorder="1" applyAlignment="1">
      <alignment horizontal="right"/>
    </xf>
    <xf numFmtId="37" fontId="15" fillId="0" borderId="0" xfId="0" applyNumberFormat="1" applyFont="1"/>
    <xf numFmtId="37" fontId="16" fillId="0" borderId="0" xfId="0" applyNumberFormat="1" applyFont="1" applyAlignment="1">
      <alignment horizontal="center"/>
    </xf>
    <xf numFmtId="41" fontId="15" fillId="0" borderId="0" xfId="0" applyNumberFormat="1" applyFont="1"/>
    <xf numFmtId="37" fontId="7" fillId="0" borderId="0" xfId="10" applyNumberFormat="1" applyFont="1" applyAlignment="1">
      <alignment horizontal="left"/>
    </xf>
    <xf numFmtId="37" fontId="7" fillId="0" borderId="0" xfId="10" applyNumberFormat="1" applyFont="1"/>
    <xf numFmtId="37" fontId="7" fillId="0" borderId="0" xfId="10" applyNumberFormat="1" applyFont="1" applyAlignment="1">
      <alignment horizontal="right"/>
    </xf>
    <xf numFmtId="37" fontId="9" fillId="0" borderId="0" xfId="10" applyNumberFormat="1" applyFont="1" applyAlignment="1">
      <alignment horizontal="left"/>
    </xf>
    <xf numFmtId="0" fontId="7" fillId="0" borderId="0" xfId="10" applyFont="1"/>
    <xf numFmtId="0" fontId="7" fillId="0" borderId="0" xfId="10" applyFont="1" applyAlignment="1">
      <alignment horizontal="right"/>
    </xf>
    <xf numFmtId="0" fontId="9" fillId="0" borderId="0" xfId="10" applyFont="1" applyAlignment="1">
      <alignment horizontal="center"/>
    </xf>
    <xf numFmtId="0" fontId="7" fillId="0" borderId="0" xfId="10" applyFont="1" applyAlignment="1">
      <alignment horizontal="center"/>
    </xf>
    <xf numFmtId="169" fontId="7" fillId="0" borderId="0" xfId="9" applyNumberFormat="1" applyFont="1"/>
    <xf numFmtId="169" fontId="7" fillId="0" borderId="0" xfId="9" applyNumberFormat="1" applyFont="1" applyAlignment="1">
      <alignment horizontal="center"/>
    </xf>
    <xf numFmtId="169" fontId="7" fillId="0" borderId="3" xfId="9" applyNumberFormat="1" applyFont="1" applyBorder="1" applyAlignment="1">
      <alignment horizontal="center"/>
    </xf>
    <xf numFmtId="0" fontId="7" fillId="0" borderId="3" xfId="10" applyFont="1" applyBorder="1" applyAlignment="1">
      <alignment horizontal="center"/>
    </xf>
    <xf numFmtId="37" fontId="7" fillId="0" borderId="3" xfId="0" applyNumberFormat="1" applyFont="1" applyBorder="1" applyAlignment="1">
      <alignment horizontal="center"/>
    </xf>
    <xf numFmtId="41" fontId="7" fillId="0" borderId="0" xfId="10" applyNumberFormat="1" applyFont="1"/>
    <xf numFmtId="41" fontId="7" fillId="0" borderId="0" xfId="10" applyNumberFormat="1" applyFont="1" applyAlignment="1">
      <alignment horizontal="right"/>
    </xf>
    <xf numFmtId="0" fontId="7" fillId="0" borderId="0" xfId="9" applyFont="1"/>
    <xf numFmtId="41" fontId="7" fillId="0" borderId="3" xfId="10" applyNumberFormat="1" applyFont="1" applyBorder="1" applyAlignment="1">
      <alignment horizontal="right"/>
    </xf>
    <xf numFmtId="0" fontId="9" fillId="0" borderId="0" xfId="9" applyFont="1"/>
    <xf numFmtId="41" fontId="7" fillId="0" borderId="7" xfId="10" applyNumberFormat="1" applyFont="1" applyBorder="1" applyAlignment="1">
      <alignment horizontal="right"/>
    </xf>
    <xf numFmtId="0" fontId="9" fillId="0" borderId="0" xfId="10" applyFont="1" applyAlignment="1">
      <alignment horizontal="left"/>
    </xf>
    <xf numFmtId="38" fontId="7" fillId="0" borderId="0" xfId="9" applyNumberFormat="1" applyFont="1" applyAlignment="1">
      <alignment horizontal="center"/>
    </xf>
    <xf numFmtId="0" fontId="7" fillId="0" borderId="0" xfId="9" applyFont="1" applyAlignment="1">
      <alignment horizontal="right"/>
    </xf>
    <xf numFmtId="169" fontId="9" fillId="0" borderId="0" xfId="9" applyNumberFormat="1" applyFont="1"/>
    <xf numFmtId="0" fontId="10" fillId="0" borderId="0" xfId="9" applyFont="1" applyAlignment="1">
      <alignment horizontal="center"/>
    </xf>
    <xf numFmtId="49" fontId="7" fillId="0" borderId="0" xfId="9" applyNumberFormat="1" applyFont="1" applyAlignment="1">
      <alignment horizontal="center"/>
    </xf>
    <xf numFmtId="41" fontId="7" fillId="0" borderId="0" xfId="9" applyNumberFormat="1" applyFont="1" applyAlignment="1">
      <alignment horizontal="left"/>
    </xf>
    <xf numFmtId="41" fontId="7" fillId="0" borderId="3" xfId="9" applyNumberFormat="1" applyFont="1" applyBorder="1" applyAlignment="1">
      <alignment horizontal="left"/>
    </xf>
    <xf numFmtId="41" fontId="7" fillId="0" borderId="0" xfId="9" applyNumberFormat="1" applyFont="1"/>
    <xf numFmtId="41" fontId="7" fillId="0" borderId="7" xfId="9" applyNumberFormat="1" applyFont="1" applyBorder="1" applyAlignment="1">
      <alignment horizontal="left"/>
    </xf>
    <xf numFmtId="41" fontId="7" fillId="0" borderId="0" xfId="0" applyNumberFormat="1" applyFont="1" applyAlignment="1">
      <alignment horizontal="left"/>
    </xf>
    <xf numFmtId="37" fontId="9" fillId="0" borderId="0" xfId="0" applyNumberFormat="1" applyFont="1" applyAlignment="1">
      <alignment horizontal="center"/>
    </xf>
    <xf numFmtId="37" fontId="10" fillId="0" borderId="0" xfId="0" applyNumberFormat="1" applyFont="1" applyAlignment="1">
      <alignment horizontal="center"/>
    </xf>
    <xf numFmtId="37" fontId="9" fillId="0" borderId="0" xfId="0" applyNumberFormat="1" applyFont="1" applyAlignment="1">
      <alignment horizontal="left" vertical="top"/>
    </xf>
    <xf numFmtId="41" fontId="7" fillId="0" borderId="7" xfId="0" applyNumberFormat="1" applyFont="1" applyBorder="1"/>
    <xf numFmtId="41" fontId="7" fillId="0" borderId="5" xfId="0" applyNumberFormat="1" applyFont="1" applyBorder="1"/>
    <xf numFmtId="39" fontId="7" fillId="0" borderId="0" xfId="0" applyNumberFormat="1" applyFont="1"/>
    <xf numFmtId="0" fontId="7" fillId="0" borderId="0" xfId="0" applyFont="1" applyAlignment="1">
      <alignment horizontal="left"/>
    </xf>
    <xf numFmtId="171" fontId="7" fillId="0" borderId="5" xfId="0" applyNumberFormat="1" applyFont="1" applyBorder="1"/>
    <xf numFmtId="171" fontId="7" fillId="0" borderId="0" xfId="0" applyNumberFormat="1" applyFont="1"/>
    <xf numFmtId="37" fontId="7" fillId="0" borderId="0" xfId="11" applyNumberFormat="1" applyFont="1"/>
    <xf numFmtId="39" fontId="8" fillId="0" borderId="0" xfId="0" applyNumberFormat="1" applyFont="1" applyAlignment="1">
      <alignment horizontal="center"/>
    </xf>
    <xf numFmtId="41" fontId="7" fillId="0" borderId="3" xfId="0" applyNumberFormat="1" applyFont="1" applyBorder="1" applyAlignment="1">
      <alignment horizontal="centerContinuous"/>
    </xf>
    <xf numFmtId="49" fontId="13" fillId="0" borderId="0" xfId="0" applyNumberFormat="1" applyFont="1"/>
    <xf numFmtId="41" fontId="7" fillId="0" borderId="0" xfId="0" applyNumberFormat="1" applyFont="1" applyAlignment="1">
      <alignment horizontal="centerContinuous"/>
    </xf>
    <xf numFmtId="41" fontId="7" fillId="0" borderId="3" xfId="0" applyNumberFormat="1" applyFont="1" applyBorder="1" applyAlignment="1">
      <alignment horizontal="center"/>
    </xf>
    <xf numFmtId="41" fontId="7" fillId="0" borderId="5" xfId="0" applyNumberFormat="1" applyFont="1" applyBorder="1" applyAlignment="1">
      <alignment horizontal="centerContinuous"/>
    </xf>
    <xf numFmtId="41" fontId="9" fillId="0" borderId="0" xfId="0" applyNumberFormat="1" applyFont="1"/>
    <xf numFmtId="41" fontId="10" fillId="0" borderId="0" xfId="0" applyNumberFormat="1" applyFont="1" applyAlignment="1">
      <alignment horizontal="center"/>
    </xf>
    <xf numFmtId="49" fontId="14" fillId="0" borderId="0" xfId="0" applyNumberFormat="1" applyFont="1"/>
    <xf numFmtId="0" fontId="7" fillId="0" borderId="0" xfId="0" applyFont="1" applyAlignment="1">
      <alignment horizontal="centerContinuous"/>
    </xf>
    <xf numFmtId="37" fontId="9" fillId="0" borderId="0" xfId="0" applyNumberFormat="1" applyFont="1" applyAlignment="1">
      <alignment horizontal="right"/>
    </xf>
    <xf numFmtId="41" fontId="7" fillId="0" borderId="0" xfId="0" quotePrefix="1" applyNumberFormat="1" applyFont="1" applyAlignment="1">
      <alignment horizontal="center"/>
    </xf>
    <xf numFmtId="41" fontId="7" fillId="0" borderId="3" xfId="0" quotePrefix="1" applyNumberFormat="1" applyFont="1" applyBorder="1" applyAlignment="1">
      <alignment horizontal="center"/>
    </xf>
    <xf numFmtId="41" fontId="8" fillId="0" borderId="0" xfId="0" applyNumberFormat="1" applyFont="1" applyAlignment="1">
      <alignment horizontal="right"/>
    </xf>
    <xf numFmtId="41" fontId="8" fillId="0" borderId="0" xfId="0" applyNumberFormat="1" applyFont="1" applyAlignment="1">
      <alignment horizontal="center"/>
    </xf>
    <xf numFmtId="3" fontId="7" fillId="0" borderId="0" xfId="0" applyNumberFormat="1" applyFont="1"/>
    <xf numFmtId="3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8" fillId="0" borderId="0" xfId="0" applyNumberFormat="1" applyFont="1" applyAlignment="1">
      <alignment horizontal="center"/>
    </xf>
    <xf numFmtId="37" fontId="7" fillId="0" borderId="6" xfId="0" applyNumberFormat="1" applyFont="1" applyBorder="1" applyAlignment="1">
      <alignment horizontal="left"/>
    </xf>
    <xf numFmtId="172" fontId="7" fillId="0" borderId="5" xfId="0" applyNumberFormat="1" applyFont="1" applyBorder="1"/>
    <xf numFmtId="37" fontId="9" fillId="0" borderId="3" xfId="0" applyNumberFormat="1" applyFont="1" applyBorder="1" applyAlignment="1">
      <alignment horizontal="center"/>
    </xf>
    <xf numFmtId="169" fontId="7" fillId="0" borderId="3" xfId="9" applyNumberFormat="1" applyFont="1" applyBorder="1" applyAlignment="1">
      <alignment horizontal="center"/>
    </xf>
    <xf numFmtId="37" fontId="9" fillId="0" borderId="0" xfId="10" applyNumberFormat="1" applyFont="1" applyAlignment="1">
      <alignment horizontal="left"/>
    </xf>
    <xf numFmtId="169" fontId="7" fillId="0" borderId="4" xfId="9" applyNumberFormat="1" applyFont="1" applyBorder="1" applyAlignment="1">
      <alignment horizontal="center"/>
    </xf>
    <xf numFmtId="169" fontId="9" fillId="0" borderId="3" xfId="9" applyNumberFormat="1" applyFont="1" applyBorder="1" applyAlignment="1">
      <alignment horizontal="center"/>
    </xf>
    <xf numFmtId="0" fontId="9" fillId="0" borderId="3" xfId="10" applyFont="1" applyBorder="1" applyAlignment="1">
      <alignment horizontal="center"/>
    </xf>
  </cellXfs>
  <cellStyles count="14">
    <cellStyle name="comma zerodec" xfId="1" xr:uid="{A10CA31A-5AB5-43B8-B6A0-CD01E62BCF07}"/>
    <cellStyle name="Currency1" xfId="2" xr:uid="{B0BB77F1-DBF6-4058-A5D1-31A96E9F2E8C}"/>
    <cellStyle name="Dollar (zero dec)" xfId="3" xr:uid="{4A7D37B8-24DB-4146-9C4C-FE8CA02511DE}"/>
    <cellStyle name="Grey" xfId="4" xr:uid="{F39AC091-8465-4A0E-9ACB-F3BB61B4D911}"/>
    <cellStyle name="Input [yellow]" xfId="5" xr:uid="{3BE680FD-2837-4A52-84DF-8F6883F73DF9}"/>
    <cellStyle name="no dec" xfId="6" xr:uid="{AA944873-370A-4E3B-9C26-97CE7E6FC2E5}"/>
    <cellStyle name="Normal" xfId="0" builtinId="0"/>
    <cellStyle name="Normal - Style1" xfId="7" xr:uid="{353E2753-8BB8-4EA4-971A-4E22644E66C2}"/>
    <cellStyle name="Normal 2" xfId="8" xr:uid="{7FA1A00B-CA6B-451C-B91B-93879ED306FC}"/>
    <cellStyle name="Normal_BS&amp;PL_Thai_FS example_2008_22 Jan 09_TF_Q4'08" xfId="9" xr:uid="{CD299D0B-1F6F-4C22-AF68-F5A7E1E0CDBC}"/>
    <cellStyle name="Normal_bs&amp;pl-t" xfId="10" xr:uid="{C3920F01-0998-4B86-9D38-8F5239CC10E7}"/>
    <cellStyle name="Normal_Samart Corp" xfId="11" xr:uid="{05C05FCA-CA98-43BF-83B7-2EF1274E3847}"/>
    <cellStyle name="Percent [2]" xfId="12" xr:uid="{620C7784-B73C-4444-8417-9C509260A48E}"/>
    <cellStyle name="Quantity" xfId="13" xr:uid="{1924BBEB-E906-4DE2-9671-A4783E745EC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4C26A-5A58-46A3-A20D-CBA9742BEE08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7E385-30CB-4A2B-BD4E-6A3F551C9BCC}">
  <dimension ref="A1:M96"/>
  <sheetViews>
    <sheetView showGridLines="0" tabSelected="1" view="pageBreakPreview" zoomScaleNormal="115" zoomScaleSheetLayoutView="100" workbookViewId="0">
      <selection activeCell="E89" sqref="E89:K89"/>
    </sheetView>
  </sheetViews>
  <sheetFormatPr defaultColWidth="7" defaultRowHeight="21.95" customHeight="1"/>
  <cols>
    <col min="1" max="1" width="43.7109375" style="4" customWidth="1"/>
    <col min="2" max="2" width="0.85546875" style="9" customWidth="1"/>
    <col min="3" max="3" width="6.7109375" style="5" customWidth="1"/>
    <col min="4" max="4" width="0.85546875" style="5" customWidth="1"/>
    <col min="5" max="5" width="13.7109375" style="12" customWidth="1"/>
    <col min="6" max="6" width="0.85546875" style="5" customWidth="1"/>
    <col min="7" max="7" width="13.7109375" style="12" customWidth="1"/>
    <col min="8" max="8" width="0.85546875" style="5" customWidth="1"/>
    <col min="9" max="9" width="13.7109375" style="12" customWidth="1"/>
    <col min="10" max="10" width="0.85546875" style="12" customWidth="1"/>
    <col min="11" max="11" width="13.7109375" style="12" customWidth="1"/>
    <col min="12" max="12" width="0.85546875" style="5" customWidth="1"/>
    <col min="13" max="13" width="7" style="5"/>
    <col min="14" max="14" width="8.42578125" style="5" bestFit="1" customWidth="1"/>
    <col min="15" max="16" width="7" style="5"/>
    <col min="17" max="17" width="11.42578125" style="5" bestFit="1" customWidth="1"/>
    <col min="18" max="19" width="7" style="5"/>
    <col min="20" max="20" width="11.42578125" style="5" bestFit="1" customWidth="1"/>
    <col min="21" max="16384" width="7" style="5"/>
  </cols>
  <sheetData>
    <row r="1" spans="1:13" ht="21.95" customHeight="1">
      <c r="A1" s="1" t="s">
        <v>99</v>
      </c>
      <c r="B1" s="77"/>
      <c r="C1" s="77"/>
      <c r="D1" s="77"/>
      <c r="E1" s="71"/>
      <c r="F1" s="77"/>
      <c r="G1" s="71"/>
      <c r="H1" s="77"/>
      <c r="I1" s="71"/>
      <c r="J1" s="71"/>
      <c r="K1" s="71"/>
      <c r="L1" s="77"/>
      <c r="M1" s="3"/>
    </row>
    <row r="2" spans="1:13" s="4" customFormat="1" ht="21.95" customHeight="1">
      <c r="A2" s="2" t="s">
        <v>157</v>
      </c>
      <c r="B2" s="20"/>
      <c r="C2" s="20"/>
      <c r="D2" s="20"/>
      <c r="E2" s="71"/>
      <c r="F2" s="20"/>
      <c r="G2" s="71"/>
      <c r="H2" s="20"/>
      <c r="I2" s="71"/>
      <c r="J2" s="71"/>
      <c r="K2" s="71"/>
      <c r="L2" s="20"/>
      <c r="M2" s="3"/>
    </row>
    <row r="3" spans="1:13" s="4" customFormat="1" ht="21.95" customHeight="1">
      <c r="A3" s="2" t="s">
        <v>199</v>
      </c>
      <c r="B3" s="20"/>
      <c r="C3" s="20"/>
      <c r="D3" s="20"/>
      <c r="E3" s="71"/>
      <c r="F3" s="20"/>
      <c r="G3" s="71"/>
      <c r="H3" s="20"/>
      <c r="I3" s="71"/>
      <c r="J3" s="71"/>
      <c r="K3" s="71"/>
      <c r="L3" s="20"/>
      <c r="M3" s="3"/>
    </row>
    <row r="4" spans="1:13" ht="21.95" customHeight="1">
      <c r="B4" s="4"/>
      <c r="C4" s="9"/>
      <c r="D4" s="9"/>
      <c r="E4" s="16"/>
      <c r="F4" s="20"/>
      <c r="G4" s="71"/>
      <c r="H4" s="3"/>
      <c r="I4" s="71"/>
      <c r="J4" s="71"/>
      <c r="K4" s="14" t="s">
        <v>61</v>
      </c>
      <c r="L4" s="3"/>
    </row>
    <row r="5" spans="1:13" s="21" customFormat="1" ht="21.95" customHeight="1">
      <c r="A5" s="2"/>
      <c r="B5" s="2"/>
      <c r="E5" s="89" t="s">
        <v>21</v>
      </c>
      <c r="F5" s="89"/>
      <c r="G5" s="89"/>
      <c r="I5" s="89" t="s">
        <v>29</v>
      </c>
      <c r="J5" s="89"/>
      <c r="K5" s="89"/>
      <c r="M5" s="78"/>
    </row>
    <row r="6" spans="1:13" ht="21.95" customHeight="1">
      <c r="B6" s="4"/>
      <c r="E6" s="79" t="s">
        <v>198</v>
      </c>
      <c r="F6" s="9"/>
      <c r="G6" s="16" t="s">
        <v>57</v>
      </c>
      <c r="I6" s="79" t="s">
        <v>198</v>
      </c>
      <c r="J6" s="79"/>
      <c r="K6" s="16" t="s">
        <v>57</v>
      </c>
      <c r="M6" s="3"/>
    </row>
    <row r="7" spans="1:13" ht="21.95" customHeight="1">
      <c r="B7" s="4"/>
      <c r="C7" s="59" t="s">
        <v>0</v>
      </c>
      <c r="E7" s="80" t="s">
        <v>168</v>
      </c>
      <c r="F7" s="11"/>
      <c r="G7" s="80" t="s">
        <v>155</v>
      </c>
      <c r="I7" s="80" t="s">
        <v>168</v>
      </c>
      <c r="J7" s="79"/>
      <c r="K7" s="80" t="s">
        <v>155</v>
      </c>
      <c r="M7" s="3"/>
    </row>
    <row r="8" spans="1:13" ht="21.95" customHeight="1">
      <c r="B8" s="4"/>
      <c r="C8" s="59"/>
      <c r="E8" s="16" t="s">
        <v>58</v>
      </c>
      <c r="F8" s="11"/>
      <c r="G8" s="16" t="s">
        <v>59</v>
      </c>
      <c r="I8" s="16" t="s">
        <v>58</v>
      </c>
      <c r="J8" s="16"/>
      <c r="K8" s="16" t="s">
        <v>59</v>
      </c>
      <c r="M8" s="3"/>
    </row>
    <row r="9" spans="1:13" ht="21.95" customHeight="1">
      <c r="B9" s="4"/>
      <c r="C9" s="9"/>
      <c r="E9" s="16" t="s">
        <v>60</v>
      </c>
      <c r="F9" s="11"/>
      <c r="G9" s="16"/>
      <c r="I9" s="16" t="s">
        <v>60</v>
      </c>
      <c r="J9" s="16"/>
      <c r="K9" s="16"/>
      <c r="L9" s="10"/>
      <c r="M9" s="3"/>
    </row>
    <row r="10" spans="1:13" ht="21.95" customHeight="1">
      <c r="A10" s="2" t="s">
        <v>30</v>
      </c>
      <c r="B10" s="2"/>
      <c r="E10" s="5"/>
      <c r="G10" s="5"/>
    </row>
    <row r="11" spans="1:13" ht="21.95" customHeight="1">
      <c r="A11" s="2" t="s">
        <v>1</v>
      </c>
      <c r="B11" s="2"/>
      <c r="E11" s="5"/>
      <c r="G11" s="5"/>
    </row>
    <row r="12" spans="1:13" ht="21.95" customHeight="1">
      <c r="A12" s="4" t="s">
        <v>31</v>
      </c>
      <c r="B12" s="4"/>
      <c r="C12" s="13"/>
      <c r="D12" s="13"/>
      <c r="E12" s="14">
        <v>30232</v>
      </c>
      <c r="F12" s="81"/>
      <c r="G12" s="14">
        <v>108158</v>
      </c>
      <c r="H12" s="81"/>
      <c r="I12" s="14">
        <v>6196</v>
      </c>
      <c r="J12" s="81"/>
      <c r="K12" s="14">
        <v>85059</v>
      </c>
      <c r="L12" s="14"/>
    </row>
    <row r="13" spans="1:13" ht="21.95" customHeight="1">
      <c r="A13" s="4" t="s">
        <v>171</v>
      </c>
      <c r="B13" s="4"/>
      <c r="C13" s="13">
        <v>3</v>
      </c>
      <c r="D13" s="13"/>
      <c r="E13" s="14">
        <v>313057</v>
      </c>
      <c r="F13" s="81"/>
      <c r="G13" s="14">
        <v>187550</v>
      </c>
      <c r="H13" s="81"/>
      <c r="I13" s="14">
        <v>308095</v>
      </c>
      <c r="J13" s="81"/>
      <c r="K13" s="14">
        <v>212014</v>
      </c>
      <c r="L13" s="14"/>
    </row>
    <row r="14" spans="1:13" ht="21.95" customHeight="1">
      <c r="A14" s="4" t="s">
        <v>86</v>
      </c>
      <c r="B14" s="4"/>
      <c r="C14" s="13">
        <v>2</v>
      </c>
      <c r="D14" s="13"/>
      <c r="E14" s="14">
        <v>0</v>
      </c>
      <c r="F14" s="81"/>
      <c r="G14" s="14" t="s">
        <v>170</v>
      </c>
      <c r="H14" s="81"/>
      <c r="I14" s="14">
        <v>0</v>
      </c>
      <c r="J14" s="81"/>
      <c r="K14" s="14">
        <v>6286</v>
      </c>
      <c r="L14" s="14"/>
    </row>
    <row r="15" spans="1:13" ht="21.95" customHeight="1">
      <c r="A15" s="4" t="s">
        <v>92</v>
      </c>
      <c r="B15" s="4"/>
      <c r="C15" s="13"/>
      <c r="D15" s="13"/>
      <c r="E15" s="14">
        <v>86625</v>
      </c>
      <c r="F15" s="81"/>
      <c r="G15" s="14">
        <v>89339</v>
      </c>
      <c r="H15" s="81"/>
      <c r="I15" s="14">
        <v>86625</v>
      </c>
      <c r="J15" s="81"/>
      <c r="K15" s="14">
        <v>89298</v>
      </c>
      <c r="L15" s="14"/>
    </row>
    <row r="16" spans="1:13" ht="21.95" customHeight="1">
      <c r="A16" s="4" t="s">
        <v>80</v>
      </c>
      <c r="B16" s="4"/>
      <c r="C16" s="13">
        <v>4</v>
      </c>
      <c r="D16" s="13"/>
      <c r="E16" s="14">
        <v>399997</v>
      </c>
      <c r="F16" s="81"/>
      <c r="G16" s="14">
        <v>405250</v>
      </c>
      <c r="H16" s="81"/>
      <c r="I16" s="14">
        <v>379694</v>
      </c>
      <c r="J16" s="81"/>
      <c r="K16" s="14">
        <v>381817</v>
      </c>
      <c r="L16" s="14"/>
    </row>
    <row r="17" spans="1:13" ht="21.95" customHeight="1">
      <c r="A17" s="2" t="s">
        <v>2</v>
      </c>
      <c r="B17" s="2"/>
      <c r="C17" s="13"/>
      <c r="E17" s="23">
        <f>SUM(E12:E16)</f>
        <v>829911</v>
      </c>
      <c r="F17" s="81"/>
      <c r="G17" s="23">
        <f>SUM(G12:G16)</f>
        <v>790297</v>
      </c>
      <c r="H17" s="81"/>
      <c r="I17" s="23">
        <f>SUM(I12:I16)</f>
        <v>780610</v>
      </c>
      <c r="J17" s="14"/>
      <c r="K17" s="23">
        <f>SUM(K12:K16)</f>
        <v>774474</v>
      </c>
      <c r="L17" s="14"/>
    </row>
    <row r="18" spans="1:13" ht="21.95" customHeight="1">
      <c r="A18" s="2" t="s">
        <v>14</v>
      </c>
      <c r="B18" s="2"/>
      <c r="C18" s="13"/>
      <c r="D18" s="13"/>
      <c r="E18" s="14"/>
      <c r="F18" s="14"/>
      <c r="G18" s="14"/>
      <c r="H18" s="14"/>
      <c r="I18" s="14"/>
      <c r="J18" s="14"/>
      <c r="K18" s="14"/>
      <c r="L18" s="14"/>
    </row>
    <row r="19" spans="1:13" ht="21.95" customHeight="1">
      <c r="A19" s="4" t="s">
        <v>32</v>
      </c>
      <c r="B19" s="4"/>
      <c r="C19" s="13"/>
      <c r="D19" s="13"/>
      <c r="E19" s="14">
        <v>103554</v>
      </c>
      <c r="F19" s="81"/>
      <c r="G19" s="14">
        <v>103119</v>
      </c>
      <c r="H19" s="81"/>
      <c r="I19" s="14">
        <v>103254</v>
      </c>
      <c r="J19" s="81"/>
      <c r="K19" s="14">
        <v>102819</v>
      </c>
      <c r="L19" s="14"/>
    </row>
    <row r="20" spans="1:13" ht="21.95" customHeight="1">
      <c r="A20" s="4" t="s">
        <v>114</v>
      </c>
      <c r="B20" s="4"/>
      <c r="C20" s="13"/>
      <c r="D20" s="13"/>
      <c r="E20" s="14">
        <v>4979</v>
      </c>
      <c r="F20" s="14"/>
      <c r="G20" s="14">
        <v>3038</v>
      </c>
      <c r="H20" s="14"/>
      <c r="I20" s="14">
        <v>4296</v>
      </c>
      <c r="J20" s="14"/>
      <c r="K20" s="14">
        <v>2341</v>
      </c>
      <c r="L20" s="14"/>
    </row>
    <row r="21" spans="1:13" ht="21.95" customHeight="1">
      <c r="A21" s="4" t="s">
        <v>33</v>
      </c>
      <c r="B21" s="4"/>
      <c r="C21" s="13">
        <v>5</v>
      </c>
      <c r="D21" s="13"/>
      <c r="E21" s="14">
        <v>0</v>
      </c>
      <c r="F21" s="81"/>
      <c r="G21" s="14" t="s">
        <v>170</v>
      </c>
      <c r="H21" s="81"/>
      <c r="I21" s="14">
        <v>67398</v>
      </c>
      <c r="J21" s="81"/>
      <c r="K21" s="14">
        <v>67866</v>
      </c>
      <c r="L21" s="14"/>
    </row>
    <row r="22" spans="1:13" ht="21.95" customHeight="1">
      <c r="A22" s="4" t="s">
        <v>93</v>
      </c>
      <c r="B22" s="4"/>
      <c r="C22" s="13">
        <v>6</v>
      </c>
      <c r="D22" s="13"/>
      <c r="E22" s="14">
        <v>2080186</v>
      </c>
      <c r="F22" s="81"/>
      <c r="G22" s="14">
        <v>2160693</v>
      </c>
      <c r="H22" s="81"/>
      <c r="I22" s="14">
        <v>2077638</v>
      </c>
      <c r="J22" s="81"/>
      <c r="K22" s="14">
        <v>2158117</v>
      </c>
      <c r="L22" s="14"/>
    </row>
    <row r="23" spans="1:13" ht="21.95" customHeight="1">
      <c r="A23" s="4" t="s">
        <v>113</v>
      </c>
      <c r="B23" s="4"/>
      <c r="C23" s="13"/>
      <c r="D23" s="13"/>
      <c r="E23" s="14">
        <v>6273</v>
      </c>
      <c r="F23" s="81"/>
      <c r="G23" s="14">
        <v>4286</v>
      </c>
      <c r="H23" s="81"/>
      <c r="I23" s="14">
        <v>2263</v>
      </c>
      <c r="J23" s="81"/>
      <c r="K23" s="14">
        <v>2558</v>
      </c>
      <c r="L23" s="14"/>
    </row>
    <row r="24" spans="1:13" ht="21.95" customHeight="1">
      <c r="A24" s="4" t="s">
        <v>94</v>
      </c>
      <c r="B24" s="4"/>
      <c r="C24" s="13"/>
      <c r="D24" s="13"/>
      <c r="E24" s="14">
        <v>35741</v>
      </c>
      <c r="F24" s="14"/>
      <c r="G24" s="14">
        <v>43038</v>
      </c>
      <c r="H24" s="14"/>
      <c r="I24" s="14">
        <v>0</v>
      </c>
      <c r="J24" s="14"/>
      <c r="K24" s="14" t="s">
        <v>170</v>
      </c>
      <c r="L24" s="14"/>
    </row>
    <row r="25" spans="1:13" ht="21.95" customHeight="1">
      <c r="A25" s="4" t="s">
        <v>82</v>
      </c>
      <c r="B25" s="4"/>
      <c r="C25" s="13"/>
      <c r="D25" s="13"/>
      <c r="E25" s="14">
        <v>17191</v>
      </c>
      <c r="F25" s="14"/>
      <c r="G25" s="14">
        <v>16724</v>
      </c>
      <c r="H25" s="14"/>
      <c r="I25" s="14">
        <v>18364</v>
      </c>
      <c r="J25" s="14"/>
      <c r="K25" s="14">
        <v>18364</v>
      </c>
      <c r="L25" s="14"/>
    </row>
    <row r="26" spans="1:13" ht="21.95" customHeight="1">
      <c r="A26" s="4" t="s">
        <v>121</v>
      </c>
      <c r="B26" s="4"/>
      <c r="C26" s="13"/>
      <c r="E26" s="14">
        <v>71655</v>
      </c>
      <c r="F26" s="14"/>
      <c r="G26" s="14">
        <v>71655</v>
      </c>
      <c r="H26" s="14"/>
      <c r="I26" s="14">
        <v>0</v>
      </c>
      <c r="J26" s="14"/>
      <c r="K26" s="14" t="s">
        <v>170</v>
      </c>
      <c r="L26" s="14"/>
    </row>
    <row r="27" spans="1:13" ht="21.95" customHeight="1">
      <c r="A27" s="2" t="s">
        <v>13</v>
      </c>
      <c r="B27" s="2"/>
      <c r="E27" s="23">
        <f>SUM(E19:E26)</f>
        <v>2319579</v>
      </c>
      <c r="F27" s="14"/>
      <c r="G27" s="23">
        <f>SUM(G19:G26)</f>
        <v>2402553</v>
      </c>
      <c r="H27" s="14"/>
      <c r="I27" s="23">
        <f>SUM(I19:I26)</f>
        <v>2273213</v>
      </c>
      <c r="J27" s="14"/>
      <c r="K27" s="23">
        <f>SUM(K19:K26)</f>
        <v>2352065</v>
      </c>
      <c r="L27" s="14"/>
    </row>
    <row r="28" spans="1:13" ht="21.95" customHeight="1" thickBot="1">
      <c r="A28" s="2" t="s">
        <v>3</v>
      </c>
      <c r="B28" s="2"/>
      <c r="E28" s="24">
        <f>E27+E17</f>
        <v>3149490</v>
      </c>
      <c r="F28" s="14"/>
      <c r="G28" s="24">
        <f>G27+G17</f>
        <v>3192850</v>
      </c>
      <c r="H28" s="14"/>
      <c r="I28" s="24">
        <f>I27+I17</f>
        <v>3053823</v>
      </c>
      <c r="J28" s="14"/>
      <c r="K28" s="24">
        <f>K27+K17</f>
        <v>3126539</v>
      </c>
      <c r="L28" s="14"/>
    </row>
    <row r="29" spans="1:13" ht="21.95" customHeight="1" thickTop="1">
      <c r="B29" s="4"/>
      <c r="E29" s="5"/>
      <c r="G29" s="5"/>
    </row>
    <row r="30" spans="1:13" ht="21.95" customHeight="1">
      <c r="A30" s="4" t="s">
        <v>4</v>
      </c>
      <c r="B30" s="4"/>
      <c r="E30" s="5"/>
      <c r="G30" s="5"/>
    </row>
    <row r="31" spans="1:13" ht="21.95" customHeight="1">
      <c r="A31" s="1" t="s">
        <v>99</v>
      </c>
      <c r="B31" s="1"/>
      <c r="C31" s="77"/>
      <c r="D31" s="77"/>
      <c r="E31" s="77"/>
      <c r="F31" s="77"/>
      <c r="G31" s="77"/>
      <c r="H31" s="77"/>
      <c r="I31" s="71"/>
      <c r="J31" s="71"/>
      <c r="K31" s="71"/>
      <c r="L31" s="77"/>
      <c r="M31" s="3"/>
    </row>
    <row r="32" spans="1:13" s="4" customFormat="1" ht="21.95" customHeight="1">
      <c r="A32" s="2" t="s">
        <v>158</v>
      </c>
      <c r="B32" s="2"/>
      <c r="C32" s="20"/>
      <c r="D32" s="20"/>
      <c r="E32" s="20"/>
      <c r="F32" s="20"/>
      <c r="G32" s="20"/>
      <c r="H32" s="20"/>
      <c r="I32" s="71"/>
      <c r="J32" s="71"/>
      <c r="K32" s="71"/>
      <c r="L32" s="20"/>
      <c r="M32" s="3"/>
    </row>
    <row r="33" spans="1:13" s="4" customFormat="1" ht="21.95" customHeight="1">
      <c r="A33" s="2" t="s">
        <v>199</v>
      </c>
      <c r="B33" s="20"/>
      <c r="C33" s="20"/>
      <c r="D33" s="20"/>
      <c r="E33" s="71"/>
      <c r="F33" s="20"/>
      <c r="G33" s="71"/>
      <c r="H33" s="20"/>
      <c r="I33" s="71"/>
      <c r="J33" s="71"/>
      <c r="K33" s="71"/>
      <c r="L33" s="20"/>
      <c r="M33" s="3"/>
    </row>
    <row r="34" spans="1:13" ht="21.95" customHeight="1">
      <c r="B34" s="4"/>
      <c r="C34" s="9"/>
      <c r="D34" s="9"/>
      <c r="E34" s="16"/>
      <c r="F34" s="20"/>
      <c r="G34" s="71"/>
      <c r="H34" s="3"/>
      <c r="I34" s="71"/>
      <c r="J34" s="71"/>
      <c r="K34" s="14" t="s">
        <v>61</v>
      </c>
      <c r="L34" s="3"/>
    </row>
    <row r="35" spans="1:13" s="21" customFormat="1" ht="21.95" customHeight="1">
      <c r="A35" s="2"/>
      <c r="B35" s="2"/>
      <c r="E35" s="89" t="s">
        <v>21</v>
      </c>
      <c r="F35" s="89"/>
      <c r="G35" s="89"/>
      <c r="I35" s="89" t="s">
        <v>29</v>
      </c>
      <c r="J35" s="89"/>
      <c r="K35" s="89"/>
      <c r="M35" s="78"/>
    </row>
    <row r="36" spans="1:13" ht="21.95" customHeight="1">
      <c r="B36" s="4"/>
      <c r="E36" s="79" t="s">
        <v>198</v>
      </c>
      <c r="F36" s="9"/>
      <c r="G36" s="16" t="s">
        <v>57</v>
      </c>
      <c r="I36" s="79" t="s">
        <v>198</v>
      </c>
      <c r="J36" s="79"/>
      <c r="K36" s="16" t="s">
        <v>57</v>
      </c>
      <c r="M36" s="3"/>
    </row>
    <row r="37" spans="1:13" ht="21.95" customHeight="1">
      <c r="B37" s="4"/>
      <c r="C37" s="59" t="s">
        <v>0</v>
      </c>
      <c r="E37" s="80" t="s">
        <v>168</v>
      </c>
      <c r="F37" s="11"/>
      <c r="G37" s="80" t="s">
        <v>155</v>
      </c>
      <c r="I37" s="80" t="s">
        <v>168</v>
      </c>
      <c r="J37" s="79"/>
      <c r="K37" s="80" t="s">
        <v>155</v>
      </c>
      <c r="M37" s="3"/>
    </row>
    <row r="38" spans="1:13" ht="21.95" customHeight="1">
      <c r="B38" s="4"/>
      <c r="C38" s="59"/>
      <c r="E38" s="16" t="s">
        <v>58</v>
      </c>
      <c r="F38" s="11"/>
      <c r="G38" s="16" t="s">
        <v>59</v>
      </c>
      <c r="I38" s="16" t="s">
        <v>58</v>
      </c>
      <c r="J38" s="16"/>
      <c r="K38" s="16" t="s">
        <v>59</v>
      </c>
      <c r="M38" s="3"/>
    </row>
    <row r="39" spans="1:13" ht="21.95" customHeight="1">
      <c r="B39" s="4"/>
      <c r="C39" s="9"/>
      <c r="E39" s="16" t="s">
        <v>60</v>
      </c>
      <c r="F39" s="11"/>
      <c r="G39" s="16"/>
      <c r="I39" s="16" t="s">
        <v>60</v>
      </c>
      <c r="J39" s="16"/>
      <c r="K39" s="16"/>
      <c r="L39" s="10"/>
      <c r="M39" s="3"/>
    </row>
    <row r="40" spans="1:13" ht="21.95" customHeight="1">
      <c r="A40" s="2" t="s">
        <v>37</v>
      </c>
      <c r="B40" s="2"/>
      <c r="E40" s="5"/>
      <c r="G40" s="5"/>
      <c r="I40" s="16"/>
      <c r="J40" s="16"/>
      <c r="K40" s="16"/>
      <c r="L40" s="9"/>
    </row>
    <row r="41" spans="1:13" ht="21.95" customHeight="1">
      <c r="A41" s="2" t="s">
        <v>5</v>
      </c>
      <c r="B41" s="2"/>
      <c r="E41" s="5"/>
      <c r="G41" s="5"/>
    </row>
    <row r="42" spans="1:13" ht="21.95" customHeight="1">
      <c r="A42" s="4" t="s">
        <v>129</v>
      </c>
      <c r="B42" s="4"/>
      <c r="C42" s="13">
        <v>7</v>
      </c>
      <c r="D42" s="13"/>
      <c r="E42" s="14">
        <v>16228</v>
      </c>
      <c r="F42" s="14"/>
      <c r="G42" s="14">
        <v>35336</v>
      </c>
      <c r="H42" s="14"/>
      <c r="I42" s="14">
        <v>16228</v>
      </c>
      <c r="J42" s="14"/>
      <c r="K42" s="14">
        <v>34336</v>
      </c>
      <c r="L42" s="14"/>
    </row>
    <row r="43" spans="1:13" ht="21.95" customHeight="1">
      <c r="A43" s="4" t="s">
        <v>174</v>
      </c>
      <c r="B43" s="4"/>
      <c r="C43" s="13"/>
      <c r="D43" s="13"/>
      <c r="E43" s="12">
        <v>1009555</v>
      </c>
      <c r="F43" s="82"/>
      <c r="G43" s="12">
        <v>1021609</v>
      </c>
      <c r="H43" s="82"/>
      <c r="I43" s="12">
        <v>891509</v>
      </c>
      <c r="J43" s="82"/>
      <c r="K43" s="14">
        <v>899381</v>
      </c>
      <c r="L43" s="14"/>
    </row>
    <row r="44" spans="1:13" ht="21.95" customHeight="1">
      <c r="A44" s="4" t="s">
        <v>88</v>
      </c>
      <c r="B44" s="4"/>
      <c r="C44" s="13"/>
      <c r="D44" s="13"/>
      <c r="E44" s="14"/>
      <c r="F44" s="14"/>
      <c r="G44" s="14"/>
      <c r="H44" s="14"/>
      <c r="I44" s="14"/>
      <c r="J44" s="14"/>
      <c r="K44" s="14"/>
      <c r="L44" s="14"/>
    </row>
    <row r="45" spans="1:13" ht="21.95" customHeight="1">
      <c r="A45" s="4" t="s">
        <v>89</v>
      </c>
      <c r="B45" s="4"/>
      <c r="C45" s="13">
        <v>8</v>
      </c>
      <c r="D45" s="13"/>
      <c r="E45" s="14">
        <v>1449518</v>
      </c>
      <c r="F45" s="14"/>
      <c r="G45" s="14">
        <v>1565715</v>
      </c>
      <c r="H45" s="14"/>
      <c r="I45" s="14">
        <v>1449518</v>
      </c>
      <c r="J45" s="14"/>
      <c r="K45" s="14">
        <v>1565715</v>
      </c>
      <c r="L45" s="14"/>
    </row>
    <row r="46" spans="1:13" ht="21.95" customHeight="1">
      <c r="A46" s="4" t="s">
        <v>145</v>
      </c>
      <c r="B46" s="5"/>
      <c r="C46" s="13">
        <v>2</v>
      </c>
      <c r="D46" s="13"/>
      <c r="E46" s="14">
        <v>1668</v>
      </c>
      <c r="F46" s="14"/>
      <c r="G46" s="14">
        <v>1588</v>
      </c>
      <c r="H46" s="14"/>
      <c r="I46" s="14">
        <v>623</v>
      </c>
      <c r="J46" s="14"/>
      <c r="K46" s="14">
        <v>570</v>
      </c>
      <c r="L46" s="14"/>
    </row>
    <row r="47" spans="1:13" ht="21.95" customHeight="1">
      <c r="A47" s="4" t="s">
        <v>87</v>
      </c>
      <c r="B47" s="4"/>
      <c r="C47" s="13"/>
      <c r="D47" s="13"/>
      <c r="E47" s="14">
        <v>70378</v>
      </c>
      <c r="F47" s="14"/>
      <c r="G47" s="14">
        <v>10378</v>
      </c>
      <c r="H47" s="14"/>
      <c r="I47" s="14">
        <v>44000</v>
      </c>
      <c r="J47" s="14"/>
      <c r="K47" s="14">
        <v>40000</v>
      </c>
      <c r="L47" s="14"/>
    </row>
    <row r="48" spans="1:13" ht="21.95" customHeight="1">
      <c r="A48" s="4" t="s">
        <v>175</v>
      </c>
      <c r="B48" s="4"/>
      <c r="C48" s="13"/>
      <c r="D48" s="13"/>
      <c r="E48" s="14">
        <v>24</v>
      </c>
      <c r="F48" s="14"/>
      <c r="G48" s="14" t="s">
        <v>170</v>
      </c>
      <c r="H48" s="14"/>
      <c r="I48" s="14">
        <v>0</v>
      </c>
      <c r="J48" s="14"/>
      <c r="K48" s="14" t="s">
        <v>170</v>
      </c>
      <c r="L48" s="14"/>
    </row>
    <row r="49" spans="1:13" ht="21.95" customHeight="1">
      <c r="A49" s="4" t="s">
        <v>111</v>
      </c>
      <c r="B49" s="4"/>
      <c r="C49" s="13"/>
      <c r="D49" s="13"/>
      <c r="E49" s="14">
        <v>157103</v>
      </c>
      <c r="F49" s="14"/>
      <c r="G49" s="14">
        <v>162368</v>
      </c>
      <c r="H49" s="14"/>
      <c r="I49" s="14">
        <v>156169</v>
      </c>
      <c r="J49" s="14"/>
      <c r="K49" s="14">
        <v>160098</v>
      </c>
      <c r="L49" s="14"/>
    </row>
    <row r="50" spans="1:13" ht="21.95" customHeight="1">
      <c r="A50" s="4" t="s">
        <v>34</v>
      </c>
      <c r="B50" s="4"/>
      <c r="C50" s="13"/>
      <c r="D50" s="13"/>
      <c r="E50" s="12">
        <v>12843</v>
      </c>
      <c r="F50" s="82"/>
      <c r="G50" s="12">
        <v>1914</v>
      </c>
      <c r="H50" s="82"/>
      <c r="I50" s="12">
        <v>13369</v>
      </c>
      <c r="J50" s="82"/>
      <c r="K50" s="14">
        <v>1469</v>
      </c>
      <c r="L50" s="14"/>
    </row>
    <row r="51" spans="1:13" ht="21.95" customHeight="1">
      <c r="A51" s="2" t="s">
        <v>6</v>
      </c>
      <c r="B51" s="2"/>
      <c r="E51" s="23">
        <f>SUM(E42:E50)</f>
        <v>2717317</v>
      </c>
      <c r="F51" s="14"/>
      <c r="G51" s="23">
        <f>SUM(G42:G50)</f>
        <v>2798908</v>
      </c>
      <c r="H51" s="14"/>
      <c r="I51" s="23">
        <f>SUM(I42:I50)</f>
        <v>2571416</v>
      </c>
      <c r="J51" s="14"/>
      <c r="K51" s="23">
        <f>SUM(K42:K50)</f>
        <v>2701569</v>
      </c>
      <c r="L51" s="14"/>
    </row>
    <row r="52" spans="1:13" ht="21.95" customHeight="1">
      <c r="A52" s="2" t="s">
        <v>17</v>
      </c>
      <c r="B52" s="2"/>
      <c r="F52" s="83"/>
      <c r="H52" s="83"/>
      <c r="I52" s="14"/>
      <c r="J52" s="14"/>
      <c r="K52" s="14"/>
      <c r="L52" s="84"/>
    </row>
    <row r="53" spans="1:13" ht="21.95" customHeight="1">
      <c r="A53" s="4" t="s">
        <v>115</v>
      </c>
      <c r="B53" s="4"/>
      <c r="C53" s="13"/>
      <c r="D53" s="13"/>
      <c r="F53" s="82"/>
      <c r="H53" s="82"/>
      <c r="J53" s="82"/>
      <c r="L53" s="14"/>
    </row>
    <row r="54" spans="1:13" ht="21.95" customHeight="1">
      <c r="A54" s="5" t="s">
        <v>116</v>
      </c>
      <c r="B54" s="5"/>
      <c r="C54" s="13">
        <v>2</v>
      </c>
      <c r="D54" s="13"/>
      <c r="E54" s="12">
        <v>5768</v>
      </c>
      <c r="F54" s="14"/>
      <c r="G54" s="14">
        <v>3866</v>
      </c>
      <c r="H54" s="14"/>
      <c r="I54" s="12">
        <v>2530</v>
      </c>
      <c r="J54" s="14"/>
      <c r="K54" s="14">
        <v>2864</v>
      </c>
      <c r="L54" s="85"/>
    </row>
    <row r="55" spans="1:13" ht="21.95" customHeight="1">
      <c r="A55" s="5" t="s">
        <v>176</v>
      </c>
      <c r="B55" s="5"/>
      <c r="C55" s="13"/>
      <c r="D55" s="13"/>
      <c r="E55" s="14">
        <v>5434</v>
      </c>
      <c r="F55" s="14"/>
      <c r="G55" s="14">
        <v>5830</v>
      </c>
      <c r="H55" s="14"/>
      <c r="I55" s="14">
        <v>1539</v>
      </c>
      <c r="J55" s="14"/>
      <c r="K55" s="14">
        <v>2159</v>
      </c>
      <c r="L55" s="85"/>
    </row>
    <row r="56" spans="1:13" ht="21.95" customHeight="1">
      <c r="A56" s="5" t="s">
        <v>193</v>
      </c>
      <c r="B56" s="5"/>
      <c r="C56" s="13"/>
      <c r="D56" s="13"/>
      <c r="E56" s="14">
        <v>80775</v>
      </c>
      <c r="F56" s="14"/>
      <c r="G56" s="14">
        <v>77384</v>
      </c>
      <c r="H56" s="14"/>
      <c r="I56" s="14">
        <v>0</v>
      </c>
      <c r="J56" s="14"/>
      <c r="K56" s="14" t="s">
        <v>170</v>
      </c>
      <c r="L56" s="85"/>
    </row>
    <row r="57" spans="1:13" ht="21.95" customHeight="1">
      <c r="A57" s="5" t="s">
        <v>112</v>
      </c>
      <c r="B57" s="5"/>
      <c r="C57" s="86">
        <v>5.0999999999999996</v>
      </c>
      <c r="E57" s="14">
        <v>0</v>
      </c>
      <c r="F57" s="14"/>
      <c r="G57" s="14" t="s">
        <v>170</v>
      </c>
      <c r="H57" s="14"/>
      <c r="I57" s="14">
        <v>117310</v>
      </c>
      <c r="J57" s="14"/>
      <c r="K57" s="14">
        <v>92049</v>
      </c>
      <c r="L57" s="85"/>
    </row>
    <row r="58" spans="1:13" ht="21.95" customHeight="1">
      <c r="A58" s="2" t="s">
        <v>18</v>
      </c>
      <c r="B58" s="2"/>
      <c r="E58" s="23">
        <f>SUM(E53:E57)</f>
        <v>91977</v>
      </c>
      <c r="F58" s="14"/>
      <c r="G58" s="23">
        <f>SUM(G53:G57)</f>
        <v>87080</v>
      </c>
      <c r="I58" s="23">
        <f>SUM(I53:I57)</f>
        <v>121379</v>
      </c>
      <c r="J58" s="14"/>
      <c r="K58" s="23">
        <f>SUM(K53:K57)</f>
        <v>97072</v>
      </c>
      <c r="L58" s="14"/>
    </row>
    <row r="59" spans="1:13" ht="21.95" customHeight="1">
      <c r="A59" s="2" t="s">
        <v>19</v>
      </c>
      <c r="B59" s="2"/>
      <c r="E59" s="23">
        <f>E51+E58</f>
        <v>2809294</v>
      </c>
      <c r="F59" s="14"/>
      <c r="G59" s="23">
        <f>G51+G58</f>
        <v>2885988</v>
      </c>
      <c r="I59" s="23">
        <f>I51+I58</f>
        <v>2692795</v>
      </c>
      <c r="J59" s="14"/>
      <c r="K59" s="23">
        <f>K51+K58</f>
        <v>2798641</v>
      </c>
      <c r="L59" s="14"/>
    </row>
    <row r="60" spans="1:13" ht="21.95" customHeight="1">
      <c r="B60" s="4"/>
      <c r="E60" s="5"/>
      <c r="G60" s="5"/>
    </row>
    <row r="61" spans="1:13" ht="21.95" customHeight="1">
      <c r="A61" s="4" t="s">
        <v>4</v>
      </c>
      <c r="B61" s="4"/>
      <c r="E61" s="5"/>
      <c r="G61" s="5"/>
    </row>
    <row r="62" spans="1:13" ht="21.95" customHeight="1">
      <c r="A62" s="1" t="s">
        <v>99</v>
      </c>
      <c r="B62" s="1"/>
      <c r="C62" s="77"/>
      <c r="D62" s="77"/>
      <c r="E62" s="77"/>
      <c r="F62" s="77"/>
      <c r="G62" s="77"/>
      <c r="H62" s="77"/>
      <c r="I62" s="71"/>
      <c r="J62" s="71"/>
      <c r="K62" s="71"/>
      <c r="L62" s="77"/>
      <c r="M62" s="3"/>
    </row>
    <row r="63" spans="1:13" s="4" customFormat="1" ht="21.95" customHeight="1">
      <c r="A63" s="2" t="s">
        <v>158</v>
      </c>
      <c r="B63" s="2"/>
      <c r="C63" s="20"/>
      <c r="D63" s="20"/>
      <c r="E63" s="20"/>
      <c r="F63" s="20"/>
      <c r="G63" s="20"/>
      <c r="H63" s="20"/>
      <c r="I63" s="71"/>
      <c r="J63" s="71"/>
      <c r="K63" s="71"/>
      <c r="L63" s="20"/>
      <c r="M63" s="3"/>
    </row>
    <row r="64" spans="1:13" s="4" customFormat="1" ht="21.95" customHeight="1">
      <c r="A64" s="2" t="s">
        <v>199</v>
      </c>
      <c r="B64" s="20"/>
      <c r="C64" s="20"/>
      <c r="D64" s="20"/>
      <c r="E64" s="71"/>
      <c r="F64" s="20"/>
      <c r="G64" s="71"/>
      <c r="H64" s="20"/>
      <c r="I64" s="71"/>
      <c r="J64" s="71"/>
      <c r="K64" s="71"/>
      <c r="L64" s="20"/>
      <c r="M64" s="3"/>
    </row>
    <row r="65" spans="1:13" ht="21.95" customHeight="1">
      <c r="B65" s="4"/>
      <c r="C65" s="9"/>
      <c r="D65" s="9"/>
      <c r="E65" s="16"/>
      <c r="F65" s="20"/>
      <c r="G65" s="71"/>
      <c r="H65" s="3"/>
      <c r="I65" s="71"/>
      <c r="J65" s="71"/>
      <c r="K65" s="14" t="s">
        <v>61</v>
      </c>
      <c r="L65" s="3"/>
    </row>
    <row r="66" spans="1:13" s="21" customFormat="1" ht="21.95" customHeight="1">
      <c r="A66" s="2"/>
      <c r="B66" s="2"/>
      <c r="E66" s="89" t="s">
        <v>21</v>
      </c>
      <c r="F66" s="89"/>
      <c r="G66" s="89"/>
      <c r="I66" s="89" t="s">
        <v>29</v>
      </c>
      <c r="J66" s="89"/>
      <c r="K66" s="89"/>
      <c r="M66" s="78"/>
    </row>
    <row r="67" spans="1:13" ht="21.95" customHeight="1">
      <c r="B67" s="4"/>
      <c r="E67" s="79" t="s">
        <v>198</v>
      </c>
      <c r="F67" s="9"/>
      <c r="G67" s="16" t="s">
        <v>57</v>
      </c>
      <c r="I67" s="79" t="s">
        <v>198</v>
      </c>
      <c r="J67" s="79"/>
      <c r="K67" s="16" t="s">
        <v>57</v>
      </c>
      <c r="M67" s="3"/>
    </row>
    <row r="68" spans="1:13" ht="21.95" customHeight="1">
      <c r="B68" s="4"/>
      <c r="C68" s="59" t="s">
        <v>0</v>
      </c>
      <c r="E68" s="80" t="s">
        <v>168</v>
      </c>
      <c r="F68" s="11"/>
      <c r="G68" s="80" t="s">
        <v>155</v>
      </c>
      <c r="I68" s="80" t="s">
        <v>168</v>
      </c>
      <c r="J68" s="79"/>
      <c r="K68" s="80" t="s">
        <v>155</v>
      </c>
      <c r="M68" s="3"/>
    </row>
    <row r="69" spans="1:13" ht="21.95" customHeight="1">
      <c r="B69" s="4"/>
      <c r="C69" s="59"/>
      <c r="E69" s="16" t="s">
        <v>58</v>
      </c>
      <c r="F69" s="11"/>
      <c r="G69" s="16" t="s">
        <v>59</v>
      </c>
      <c r="I69" s="16" t="s">
        <v>58</v>
      </c>
      <c r="J69" s="16"/>
      <c r="K69" s="16" t="s">
        <v>59</v>
      </c>
      <c r="M69" s="3"/>
    </row>
    <row r="70" spans="1:13" ht="21.95" customHeight="1">
      <c r="B70" s="4"/>
      <c r="C70" s="9"/>
      <c r="E70" s="16" t="s">
        <v>60</v>
      </c>
      <c r="F70" s="11"/>
      <c r="G70" s="16"/>
      <c r="I70" s="16" t="s">
        <v>60</v>
      </c>
      <c r="J70" s="16"/>
      <c r="K70" s="16"/>
      <c r="L70" s="10"/>
      <c r="M70" s="3"/>
    </row>
    <row r="71" spans="1:13" ht="21.95" customHeight="1">
      <c r="A71" s="2" t="s">
        <v>81</v>
      </c>
      <c r="B71" s="2"/>
      <c r="E71" s="5"/>
      <c r="G71" s="5"/>
      <c r="I71" s="16"/>
      <c r="J71" s="16"/>
      <c r="K71" s="16"/>
      <c r="L71" s="9"/>
    </row>
    <row r="72" spans="1:13" ht="21.95" customHeight="1">
      <c r="A72" s="2" t="s">
        <v>7</v>
      </c>
      <c r="B72" s="2"/>
      <c r="E72" s="5"/>
      <c r="G72" s="5"/>
      <c r="L72" s="12"/>
    </row>
    <row r="73" spans="1:13" ht="21.95" customHeight="1">
      <c r="A73" s="4" t="s">
        <v>35</v>
      </c>
      <c r="B73" s="4"/>
      <c r="C73" s="13">
        <v>9</v>
      </c>
      <c r="E73" s="5"/>
      <c r="G73" s="5"/>
      <c r="H73" s="13"/>
      <c r="L73" s="12"/>
    </row>
    <row r="74" spans="1:13" ht="21.75" customHeight="1">
      <c r="A74" s="4" t="s">
        <v>70</v>
      </c>
      <c r="B74" s="4"/>
      <c r="C74" s="13"/>
      <c r="D74" s="13"/>
      <c r="E74" s="13"/>
      <c r="F74" s="13"/>
      <c r="G74" s="13"/>
      <c r="L74" s="12"/>
    </row>
    <row r="75" spans="1:13" ht="21.75" customHeight="1">
      <c r="A75" s="4" t="s">
        <v>177</v>
      </c>
      <c r="B75" s="4"/>
      <c r="C75" s="13"/>
      <c r="D75" s="13"/>
      <c r="E75" s="13"/>
      <c r="F75" s="13"/>
      <c r="G75" s="13"/>
      <c r="L75" s="12"/>
    </row>
    <row r="76" spans="1:13" ht="21.75" customHeight="1">
      <c r="A76" s="4" t="s">
        <v>216</v>
      </c>
      <c r="B76" s="4"/>
      <c r="C76" s="13"/>
      <c r="D76" s="13"/>
      <c r="E76" s="13"/>
      <c r="F76" s="13"/>
      <c r="G76" s="13"/>
      <c r="L76" s="12"/>
    </row>
    <row r="77" spans="1:13" ht="21.95" customHeight="1" thickBot="1">
      <c r="A77" s="4" t="s">
        <v>217</v>
      </c>
      <c r="B77" s="4"/>
      <c r="C77" s="13"/>
      <c r="E77" s="24">
        <v>3451637</v>
      </c>
      <c r="F77" s="14"/>
      <c r="G77" s="24">
        <v>3820908</v>
      </c>
      <c r="I77" s="24">
        <v>3451637</v>
      </c>
      <c r="J77" s="14"/>
      <c r="K77" s="24">
        <v>3820908</v>
      </c>
      <c r="L77" s="14"/>
    </row>
    <row r="78" spans="1:13" ht="21.95" customHeight="1" thickTop="1">
      <c r="A78" s="4" t="s">
        <v>135</v>
      </c>
      <c r="B78" s="4"/>
      <c r="C78" s="13"/>
      <c r="D78" s="13"/>
      <c r="E78" s="13"/>
      <c r="F78" s="13"/>
      <c r="G78" s="13"/>
      <c r="L78" s="12"/>
    </row>
    <row r="79" spans="1:13" ht="21.95" customHeight="1">
      <c r="A79" s="4" t="s">
        <v>177</v>
      </c>
      <c r="B79" s="4"/>
      <c r="E79" s="14">
        <f>Consolidated!E22</f>
        <v>3451637</v>
      </c>
      <c r="F79" s="14"/>
      <c r="G79" s="14">
        <f>Consolidated!E19</f>
        <v>3451637</v>
      </c>
      <c r="H79" s="14"/>
      <c r="I79" s="14">
        <f>Separated!E20</f>
        <v>3451637</v>
      </c>
      <c r="K79" s="14">
        <f>Separated!E17</f>
        <v>3451637</v>
      </c>
      <c r="L79" s="14"/>
    </row>
    <row r="80" spans="1:13" ht="21.95" customHeight="1">
      <c r="A80" s="4" t="s">
        <v>110</v>
      </c>
      <c r="B80" s="4"/>
      <c r="C80" s="13"/>
      <c r="E80" s="14">
        <f>Consolidated!G22</f>
        <v>2450783</v>
      </c>
      <c r="F80" s="14"/>
      <c r="G80" s="14">
        <f>Consolidated!G19</f>
        <v>2450783</v>
      </c>
      <c r="H80" s="14"/>
      <c r="I80" s="14">
        <f>Separated!G20</f>
        <v>2450783</v>
      </c>
      <c r="K80" s="14">
        <f>Separated!G17</f>
        <v>2450783</v>
      </c>
      <c r="L80" s="14"/>
    </row>
    <row r="81" spans="1:12" ht="21.95" customHeight="1">
      <c r="A81" s="4" t="s">
        <v>122</v>
      </c>
      <c r="B81" s="4"/>
      <c r="E81" s="14">
        <f>Consolidated!I22</f>
        <v>-206</v>
      </c>
      <c r="F81" s="14"/>
      <c r="G81" s="14">
        <f>Consolidated!I19</f>
        <v>-206</v>
      </c>
      <c r="H81" s="14"/>
      <c r="I81" s="14">
        <f>Separated!I20</f>
        <v>-206</v>
      </c>
      <c r="K81" s="14">
        <f>Separated!I17</f>
        <v>-206</v>
      </c>
      <c r="L81" s="14"/>
    </row>
    <row r="82" spans="1:12" ht="21.95" customHeight="1">
      <c r="A82" s="4" t="s">
        <v>24</v>
      </c>
      <c r="B82" s="4"/>
      <c r="F82" s="12"/>
      <c r="H82" s="12"/>
      <c r="K82" s="14"/>
      <c r="L82" s="14"/>
    </row>
    <row r="83" spans="1:12" ht="21.95" customHeight="1">
      <c r="A83" s="4" t="s">
        <v>36</v>
      </c>
      <c r="B83" s="4"/>
      <c r="C83" s="13"/>
      <c r="D83" s="13"/>
      <c r="E83" s="14">
        <f>Consolidated!K22</f>
        <v>44400</v>
      </c>
      <c r="F83" s="14"/>
      <c r="G83" s="14">
        <f>Consolidated!K19</f>
        <v>44400</v>
      </c>
      <c r="H83" s="14"/>
      <c r="I83" s="14">
        <f>Separated!K20</f>
        <v>44400</v>
      </c>
      <c r="K83" s="14">
        <f>Separated!K17</f>
        <v>44400</v>
      </c>
      <c r="L83" s="14"/>
    </row>
    <row r="84" spans="1:12" ht="21.95" customHeight="1">
      <c r="A84" s="4" t="s">
        <v>101</v>
      </c>
      <c r="B84" s="4"/>
      <c r="E84" s="18">
        <f>Consolidated!M22</f>
        <v>-5585586</v>
      </c>
      <c r="F84" s="14"/>
      <c r="G84" s="18">
        <f>Consolidated!M19</f>
        <v>-5618716</v>
      </c>
      <c r="H84" s="14"/>
      <c r="I84" s="18">
        <f>Separated!M20</f>
        <v>-5585586</v>
      </c>
      <c r="K84" s="18">
        <f>Separated!M17</f>
        <v>-5618716</v>
      </c>
      <c r="L84" s="14"/>
    </row>
    <row r="85" spans="1:12" ht="21.95" customHeight="1">
      <c r="A85" s="4" t="s">
        <v>26</v>
      </c>
      <c r="B85" s="4"/>
      <c r="E85" s="14">
        <f>SUM(E79:E84)</f>
        <v>361028</v>
      </c>
      <c r="F85" s="14"/>
      <c r="G85" s="14">
        <f>SUM(G79:G84)</f>
        <v>327898</v>
      </c>
      <c r="H85" s="14"/>
      <c r="I85" s="14">
        <f>SUM(I79:I84)</f>
        <v>361028</v>
      </c>
      <c r="K85" s="14">
        <f>SUM(K79:K84)</f>
        <v>327898</v>
      </c>
      <c r="L85" s="14"/>
    </row>
    <row r="86" spans="1:12" ht="21.95" customHeight="1">
      <c r="A86" s="4" t="s">
        <v>84</v>
      </c>
      <c r="B86" s="4"/>
      <c r="E86" s="18">
        <f>Consolidated!Q22</f>
        <v>-20832</v>
      </c>
      <c r="F86" s="14"/>
      <c r="G86" s="18">
        <f>Consolidated!Q19</f>
        <v>-21036</v>
      </c>
      <c r="H86" s="14"/>
      <c r="I86" s="18">
        <v>0</v>
      </c>
      <c r="K86" s="72">
        <v>0</v>
      </c>
      <c r="L86" s="14"/>
    </row>
    <row r="87" spans="1:12" ht="21.95" customHeight="1">
      <c r="A87" s="2" t="s">
        <v>161</v>
      </c>
      <c r="B87" s="2"/>
      <c r="E87" s="18">
        <f>SUM(E85:E86)</f>
        <v>340196</v>
      </c>
      <c r="F87" s="14"/>
      <c r="G87" s="18">
        <f>SUM(G85:G86)</f>
        <v>306862</v>
      </c>
      <c r="H87" s="12"/>
      <c r="I87" s="18">
        <f>SUM(I85:I86)</f>
        <v>361028</v>
      </c>
      <c r="J87" s="14"/>
      <c r="K87" s="18">
        <f>SUM(K85:K86)</f>
        <v>327898</v>
      </c>
      <c r="L87" s="14"/>
    </row>
    <row r="88" spans="1:12" ht="21.95" customHeight="1" thickBot="1">
      <c r="A88" s="2" t="s">
        <v>8</v>
      </c>
      <c r="B88" s="2"/>
      <c r="E88" s="24">
        <f>SUM(E59,E87)</f>
        <v>3149490</v>
      </c>
      <c r="F88" s="14"/>
      <c r="G88" s="24">
        <f>SUM(G59,G87)</f>
        <v>3192850</v>
      </c>
      <c r="H88" s="12"/>
      <c r="I88" s="24">
        <f>SUM(I59,I87)</f>
        <v>3053823</v>
      </c>
      <c r="J88" s="14"/>
      <c r="K88" s="24">
        <f>SUM(K59,K87)</f>
        <v>3126539</v>
      </c>
      <c r="L88" s="14"/>
    </row>
    <row r="89" spans="1:12" ht="21.95" customHeight="1" thickTop="1">
      <c r="A89" s="5"/>
      <c r="B89" s="13"/>
      <c r="C89" s="13"/>
      <c r="D89" s="13"/>
      <c r="F89" s="12"/>
      <c r="H89" s="12"/>
    </row>
    <row r="90" spans="1:12" ht="21.95" customHeight="1">
      <c r="A90" s="4" t="s">
        <v>4</v>
      </c>
    </row>
    <row r="92" spans="1:12" ht="21.95" customHeight="1">
      <c r="A92" s="87"/>
      <c r="B92" s="4"/>
      <c r="C92" s="4"/>
      <c r="D92" s="4"/>
      <c r="E92" s="57"/>
      <c r="F92" s="9"/>
    </row>
    <row r="93" spans="1:12" ht="21.95" customHeight="1">
      <c r="B93" s="4"/>
      <c r="C93" s="4"/>
      <c r="D93" s="4"/>
      <c r="E93" s="57"/>
      <c r="F93" s="9"/>
    </row>
    <row r="94" spans="1:12" ht="21.95" customHeight="1">
      <c r="B94" s="4" t="s">
        <v>9</v>
      </c>
      <c r="D94" s="4"/>
      <c r="E94" s="57"/>
    </row>
    <row r="95" spans="1:12" ht="21.95" customHeight="1">
      <c r="A95" s="87"/>
      <c r="B95" s="4"/>
      <c r="C95" s="4"/>
      <c r="D95" s="4"/>
      <c r="E95" s="57"/>
      <c r="F95" s="9"/>
    </row>
    <row r="96" spans="1:12" ht="21.95" customHeight="1">
      <c r="F96" s="12"/>
      <c r="H96" s="12"/>
    </row>
  </sheetData>
  <mergeCells count="6">
    <mergeCell ref="I5:K5"/>
    <mergeCell ref="I35:K35"/>
    <mergeCell ref="I66:K66"/>
    <mergeCell ref="E5:G5"/>
    <mergeCell ref="E35:G35"/>
    <mergeCell ref="E66:G66"/>
  </mergeCells>
  <printOptions horizontalCentered="1" gridLinesSet="0"/>
  <pageMargins left="0.78740157480314998" right="0.196850393700787" top="0.78740157480314998" bottom="0" header="0.196850393700787" footer="0.196850393700787"/>
  <pageSetup paperSize="9" scale="85" orientation="portrait" blackAndWhite="1" cellComments="asDisplayed" r:id="rId1"/>
  <rowBreaks count="2" manualBreakCount="2">
    <brk id="30" max="16383" man="1"/>
    <brk id="61" max="16383" man="1"/>
  </rowBreaks>
  <ignoredErrors>
    <ignoredError sqref="E7:K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0E8-18A7-49EC-B64E-9A584071A987}">
  <dimension ref="A1:M125"/>
  <sheetViews>
    <sheetView showGridLines="0" view="pageBreakPreview" zoomScaleNormal="115" zoomScaleSheetLayoutView="100" workbookViewId="0">
      <selection activeCell="G37" sqref="G37"/>
    </sheetView>
  </sheetViews>
  <sheetFormatPr defaultColWidth="7" defaultRowHeight="21.95" customHeight="1"/>
  <cols>
    <col min="1" max="1" width="40.7109375" style="4" customWidth="1"/>
    <col min="2" max="2" width="5.7109375" style="9" customWidth="1"/>
    <col min="3" max="3" width="7.7109375" style="5" customWidth="1"/>
    <col min="4" max="4" width="0.85546875" style="5" customWidth="1"/>
    <col min="5" max="5" width="12.7109375" style="12" customWidth="1"/>
    <col min="6" max="6" width="0.85546875" style="5" customWidth="1"/>
    <col min="7" max="7" width="12.7109375" style="12" customWidth="1"/>
    <col min="8" max="8" width="0.85546875" style="5" customWidth="1"/>
    <col min="9" max="9" width="12.7109375" style="12" customWidth="1"/>
    <col min="10" max="10" width="0.85546875" style="5" customWidth="1"/>
    <col min="11" max="11" width="12.7109375" style="12" customWidth="1"/>
    <col min="12" max="12" width="0.85546875" style="5" customWidth="1"/>
    <col min="13" max="13" width="7.42578125" style="5" bestFit="1" customWidth="1"/>
    <col min="14" max="14" width="9.28515625" style="5" bestFit="1" customWidth="1"/>
    <col min="15" max="17" width="7" style="5"/>
    <col min="18" max="18" width="9.28515625" style="5" bestFit="1" customWidth="1"/>
    <col min="19" max="16384" width="7" style="5"/>
  </cols>
  <sheetData>
    <row r="1" spans="1:11" ht="21" customHeight="1">
      <c r="B1" s="4"/>
      <c r="C1" s="4"/>
      <c r="D1" s="4"/>
      <c r="E1" s="57"/>
      <c r="F1" s="9"/>
      <c r="K1" s="3" t="s">
        <v>62</v>
      </c>
    </row>
    <row r="2" spans="1:11" ht="21" customHeight="1">
      <c r="A2" s="1" t="s">
        <v>100</v>
      </c>
      <c r="B2" s="4"/>
      <c r="C2" s="4"/>
      <c r="D2" s="4"/>
      <c r="E2" s="57"/>
      <c r="F2" s="9"/>
    </row>
    <row r="3" spans="1:11" ht="21" customHeight="1">
      <c r="A3" s="2" t="s">
        <v>10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1" customHeight="1">
      <c r="A4" s="2" t="s">
        <v>200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21" customHeight="1">
      <c r="A5" s="6"/>
      <c r="B5" s="20"/>
      <c r="C5" s="20"/>
      <c r="D5" s="20"/>
      <c r="E5" s="20"/>
      <c r="G5" s="20"/>
      <c r="H5" s="3"/>
      <c r="I5" s="20"/>
      <c r="K5" s="3" t="s">
        <v>194</v>
      </c>
    </row>
    <row r="6" spans="1:11" s="21" customFormat="1" ht="21" customHeight="1">
      <c r="A6" s="2"/>
      <c r="B6" s="58"/>
      <c r="C6" s="8"/>
      <c r="D6" s="8"/>
      <c r="E6" s="89" t="s">
        <v>21</v>
      </c>
      <c r="F6" s="89"/>
      <c r="G6" s="89"/>
      <c r="H6" s="8"/>
      <c r="I6" s="89" t="s">
        <v>29</v>
      </c>
      <c r="J6" s="89"/>
      <c r="K6" s="89"/>
    </row>
    <row r="7" spans="1:11" ht="21" customHeight="1">
      <c r="C7" s="59" t="s">
        <v>0</v>
      </c>
      <c r="D7" s="10"/>
      <c r="E7" s="10">
        <v>2568</v>
      </c>
      <c r="F7" s="11"/>
      <c r="G7" s="10">
        <v>2567</v>
      </c>
      <c r="I7" s="10">
        <v>2568</v>
      </c>
      <c r="J7" s="11"/>
      <c r="K7" s="10">
        <v>2567</v>
      </c>
    </row>
    <row r="8" spans="1:11" ht="21" customHeight="1">
      <c r="A8" s="2" t="s">
        <v>39</v>
      </c>
      <c r="B8" s="5"/>
      <c r="C8" s="13"/>
      <c r="E8" s="5"/>
      <c r="G8" s="5"/>
      <c r="I8" s="5"/>
      <c r="K8" s="5"/>
    </row>
    <row r="9" spans="1:11" ht="21" customHeight="1">
      <c r="A9" s="4" t="s">
        <v>63</v>
      </c>
      <c r="B9" s="5"/>
      <c r="C9" s="13"/>
      <c r="E9" s="12">
        <v>18406</v>
      </c>
      <c r="F9" s="12"/>
      <c r="G9" s="12">
        <v>4984</v>
      </c>
      <c r="H9" s="12"/>
      <c r="I9" s="12">
        <v>16904</v>
      </c>
      <c r="J9" s="12"/>
      <c r="K9" s="12">
        <v>1961</v>
      </c>
    </row>
    <row r="10" spans="1:11" ht="21" customHeight="1">
      <c r="A10" s="4" t="s">
        <v>64</v>
      </c>
      <c r="B10" s="5"/>
      <c r="E10" s="12">
        <v>119552</v>
      </c>
      <c r="F10" s="12"/>
      <c r="G10" s="12">
        <v>104195</v>
      </c>
      <c r="H10" s="12"/>
      <c r="I10" s="12">
        <v>97285</v>
      </c>
      <c r="J10" s="12"/>
      <c r="K10" s="12">
        <v>83447</v>
      </c>
    </row>
    <row r="11" spans="1:11" ht="21" customHeight="1">
      <c r="A11" s="4" t="s">
        <v>141</v>
      </c>
      <c r="B11" s="5"/>
      <c r="E11" s="12">
        <v>2902</v>
      </c>
      <c r="F11" s="12"/>
      <c r="G11" s="12">
        <v>84</v>
      </c>
      <c r="H11" s="12"/>
      <c r="I11" s="12">
        <v>2902</v>
      </c>
      <c r="J11" s="12"/>
      <c r="K11" s="12">
        <v>84</v>
      </c>
    </row>
    <row r="12" spans="1:11" ht="21" customHeight="1">
      <c r="A12" s="4" t="s">
        <v>213</v>
      </c>
      <c r="B12" s="5"/>
      <c r="E12" s="12">
        <v>37</v>
      </c>
      <c r="F12" s="12"/>
      <c r="G12" s="12">
        <v>0</v>
      </c>
      <c r="H12" s="12"/>
      <c r="I12" s="12">
        <v>37</v>
      </c>
      <c r="J12" s="12"/>
      <c r="K12" s="12">
        <v>0</v>
      </c>
    </row>
    <row r="13" spans="1:11" ht="21" customHeight="1">
      <c r="A13" s="4" t="s">
        <v>45</v>
      </c>
      <c r="B13" s="5"/>
      <c r="C13" s="13"/>
      <c r="E13" s="12">
        <v>601</v>
      </c>
      <c r="F13" s="12"/>
      <c r="G13" s="12">
        <v>2689</v>
      </c>
      <c r="H13" s="12"/>
      <c r="I13" s="12">
        <v>2413</v>
      </c>
      <c r="J13" s="12"/>
      <c r="K13" s="12">
        <v>2853</v>
      </c>
    </row>
    <row r="14" spans="1:11" ht="21" customHeight="1">
      <c r="A14" s="2" t="s">
        <v>40</v>
      </c>
      <c r="B14" s="5"/>
      <c r="C14" s="13"/>
      <c r="D14" s="3"/>
      <c r="E14" s="23">
        <f>SUM(E9:E13)</f>
        <v>141498</v>
      </c>
      <c r="F14" s="12"/>
      <c r="G14" s="23">
        <f>SUM(G9:G13)</f>
        <v>111952</v>
      </c>
      <c r="H14" s="12"/>
      <c r="I14" s="23">
        <f>SUM(I9:I13)</f>
        <v>119541</v>
      </c>
      <c r="J14" s="12"/>
      <c r="K14" s="23">
        <f>SUM(K9:K13)</f>
        <v>88345</v>
      </c>
    </row>
    <row r="15" spans="1:11" ht="21" customHeight="1">
      <c r="A15" s="2" t="s">
        <v>41</v>
      </c>
      <c r="B15" s="5"/>
      <c r="C15" s="13"/>
      <c r="D15" s="3"/>
      <c r="E15" s="14"/>
      <c r="F15" s="12"/>
      <c r="G15" s="14"/>
      <c r="H15" s="12"/>
      <c r="I15" s="14"/>
      <c r="J15" s="12"/>
      <c r="K15" s="14"/>
    </row>
    <row r="16" spans="1:11" ht="21" customHeight="1">
      <c r="A16" s="4" t="s">
        <v>65</v>
      </c>
      <c r="B16" s="5"/>
      <c r="C16" s="13"/>
      <c r="D16" s="3"/>
      <c r="E16" s="14">
        <v>17658</v>
      </c>
      <c r="F16" s="12"/>
      <c r="G16" s="14">
        <v>4146</v>
      </c>
      <c r="H16" s="12"/>
      <c r="I16" s="14">
        <v>16549</v>
      </c>
      <c r="J16" s="12"/>
      <c r="K16" s="14">
        <v>1712</v>
      </c>
    </row>
    <row r="17" spans="1:11" ht="21" customHeight="1">
      <c r="A17" s="4" t="s">
        <v>66</v>
      </c>
      <c r="B17" s="5"/>
      <c r="C17" s="13"/>
      <c r="E17" s="12">
        <v>66941</v>
      </c>
      <c r="F17" s="12"/>
      <c r="G17" s="12">
        <v>74259</v>
      </c>
      <c r="H17" s="12"/>
      <c r="I17" s="12">
        <v>49210</v>
      </c>
      <c r="J17" s="12"/>
      <c r="K17" s="12">
        <v>55850</v>
      </c>
    </row>
    <row r="18" spans="1:11" ht="21" customHeight="1">
      <c r="A18" s="4" t="s">
        <v>142</v>
      </c>
      <c r="B18" s="5"/>
      <c r="C18" s="13"/>
      <c r="E18" s="12">
        <v>2808</v>
      </c>
      <c r="F18" s="12"/>
      <c r="G18" s="12">
        <v>82</v>
      </c>
      <c r="H18" s="12"/>
      <c r="I18" s="12">
        <v>2808</v>
      </c>
      <c r="J18" s="12"/>
      <c r="K18" s="12">
        <v>82</v>
      </c>
    </row>
    <row r="19" spans="1:11" ht="21" customHeight="1">
      <c r="A19" s="4" t="s">
        <v>108</v>
      </c>
      <c r="B19" s="5"/>
      <c r="C19" s="13"/>
      <c r="E19" s="12">
        <v>2057</v>
      </c>
      <c r="F19" s="12"/>
      <c r="G19" s="12">
        <v>2020</v>
      </c>
      <c r="H19" s="12"/>
      <c r="I19" s="12">
        <v>60</v>
      </c>
      <c r="J19" s="12"/>
      <c r="K19" s="12">
        <v>139</v>
      </c>
    </row>
    <row r="20" spans="1:11" ht="21" customHeight="1">
      <c r="A20" s="4" t="s">
        <v>54</v>
      </c>
      <c r="B20" s="5"/>
      <c r="C20" s="13"/>
      <c r="E20" s="12">
        <v>11983</v>
      </c>
      <c r="F20" s="12"/>
      <c r="G20" s="12">
        <v>14297</v>
      </c>
      <c r="H20" s="12"/>
      <c r="I20" s="12">
        <v>6734</v>
      </c>
      <c r="J20" s="12"/>
      <c r="K20" s="12">
        <v>7314</v>
      </c>
    </row>
    <row r="21" spans="1:11" ht="21" customHeight="1">
      <c r="A21" s="4" t="s">
        <v>55</v>
      </c>
      <c r="B21" s="5"/>
      <c r="C21" s="13"/>
      <c r="E21" s="12">
        <v>1705</v>
      </c>
      <c r="F21" s="12"/>
      <c r="G21" s="12">
        <v>1809</v>
      </c>
      <c r="H21" s="12"/>
      <c r="I21" s="12">
        <v>0</v>
      </c>
      <c r="J21" s="12"/>
      <c r="K21" s="12">
        <v>52</v>
      </c>
    </row>
    <row r="22" spans="1:11" ht="21" customHeight="1">
      <c r="A22" s="2" t="s">
        <v>42</v>
      </c>
      <c r="B22" s="5"/>
      <c r="C22" s="13"/>
      <c r="E22" s="22">
        <f>SUM(E16:E21)</f>
        <v>103152</v>
      </c>
      <c r="F22" s="12"/>
      <c r="G22" s="22">
        <f>SUM(G16:G21)</f>
        <v>96613</v>
      </c>
      <c r="H22" s="12"/>
      <c r="I22" s="22">
        <f>SUM(I16:I21)</f>
        <v>75361</v>
      </c>
      <c r="J22" s="12"/>
      <c r="K22" s="22">
        <f>SUM(K16:K21)</f>
        <v>65149</v>
      </c>
    </row>
    <row r="23" spans="1:11" ht="21" customHeight="1">
      <c r="A23" s="60" t="s">
        <v>192</v>
      </c>
      <c r="B23" s="5"/>
      <c r="C23" s="13"/>
      <c r="E23" s="12">
        <f>E14-E22</f>
        <v>38346</v>
      </c>
      <c r="F23" s="12"/>
      <c r="G23" s="12">
        <f>G14-G22</f>
        <v>15339</v>
      </c>
      <c r="H23" s="12"/>
      <c r="I23" s="12">
        <f>I14-I22</f>
        <v>44180</v>
      </c>
      <c r="J23" s="12"/>
      <c r="K23" s="12">
        <f>K14-K22</f>
        <v>23196</v>
      </c>
    </row>
    <row r="24" spans="1:11" ht="21" customHeight="1">
      <c r="A24" s="4" t="s">
        <v>96</v>
      </c>
      <c r="B24" s="5"/>
      <c r="C24" s="15">
        <v>5.2</v>
      </c>
      <c r="E24" s="12">
        <v>0</v>
      </c>
      <c r="F24" s="12"/>
      <c r="G24" s="12">
        <v>0</v>
      </c>
      <c r="H24" s="12"/>
      <c r="I24" s="12">
        <v>-9168</v>
      </c>
      <c r="J24" s="12"/>
      <c r="K24" s="12">
        <v>-12227</v>
      </c>
    </row>
    <row r="25" spans="1:11" ht="21" customHeight="1">
      <c r="A25" s="4" t="s">
        <v>124</v>
      </c>
      <c r="B25" s="5"/>
      <c r="C25" s="15"/>
      <c r="E25" s="12">
        <v>295</v>
      </c>
      <c r="F25" s="12"/>
      <c r="G25" s="12">
        <v>1600</v>
      </c>
      <c r="H25" s="12"/>
      <c r="I25" s="12">
        <v>4300</v>
      </c>
      <c r="J25" s="12"/>
      <c r="K25" s="12">
        <v>5827</v>
      </c>
    </row>
    <row r="26" spans="1:11" ht="21" customHeight="1">
      <c r="A26" s="4" t="s">
        <v>123</v>
      </c>
      <c r="B26" s="5"/>
      <c r="C26" s="15"/>
      <c r="E26" s="17">
        <v>-24668</v>
      </c>
      <c r="F26" s="12"/>
      <c r="G26" s="17">
        <v>-34412</v>
      </c>
      <c r="H26" s="12"/>
      <c r="I26" s="17">
        <v>-24696</v>
      </c>
      <c r="J26" s="12"/>
      <c r="K26" s="17">
        <v>-34986</v>
      </c>
    </row>
    <row r="27" spans="1:11" ht="21" customHeight="1">
      <c r="A27" s="2" t="s">
        <v>179</v>
      </c>
      <c r="B27" s="5"/>
      <c r="C27" s="13"/>
      <c r="E27" s="14">
        <f>SUM(E23:E26)</f>
        <v>13973</v>
      </c>
      <c r="F27" s="12"/>
      <c r="G27" s="14">
        <f>SUM(G23:G26)</f>
        <v>-17473</v>
      </c>
      <c r="H27" s="12"/>
      <c r="I27" s="14">
        <f>SUM(I23:I26)</f>
        <v>14616</v>
      </c>
      <c r="J27" s="12"/>
      <c r="K27" s="14">
        <f>SUM(K23:K26)</f>
        <v>-18190</v>
      </c>
    </row>
    <row r="28" spans="1:11" ht="21" customHeight="1">
      <c r="A28" s="4" t="s">
        <v>218</v>
      </c>
      <c r="B28" s="5"/>
      <c r="C28" s="13">
        <v>10</v>
      </c>
      <c r="E28" s="18">
        <v>362</v>
      </c>
      <c r="F28" s="12"/>
      <c r="G28" s="18">
        <v>186</v>
      </c>
      <c r="H28" s="12"/>
      <c r="I28" s="18">
        <v>0</v>
      </c>
      <c r="J28" s="12"/>
      <c r="K28" s="18">
        <v>356</v>
      </c>
    </row>
    <row r="29" spans="1:11" ht="21" customHeight="1" thickBot="1">
      <c r="A29" s="2" t="s">
        <v>180</v>
      </c>
      <c r="B29" s="5"/>
      <c r="C29" s="13"/>
      <c r="E29" s="61">
        <f>SUM(E27:E28)</f>
        <v>14335</v>
      </c>
      <c r="F29" s="12"/>
      <c r="G29" s="61">
        <f>SUM(G27:G28)</f>
        <v>-17287</v>
      </c>
      <c r="H29" s="12"/>
      <c r="I29" s="61">
        <f>SUM(I27:I28)</f>
        <v>14616</v>
      </c>
      <c r="J29" s="12"/>
      <c r="K29" s="61">
        <f>SUM(K27:K28)</f>
        <v>-17834</v>
      </c>
    </row>
    <row r="30" spans="1:11" ht="21" customHeight="1" thickTop="1">
      <c r="B30" s="5"/>
      <c r="C30" s="13"/>
      <c r="F30" s="12"/>
      <c r="H30" s="12"/>
      <c r="J30" s="12"/>
    </row>
    <row r="31" spans="1:11" ht="21" customHeight="1">
      <c r="A31" s="2" t="s">
        <v>181</v>
      </c>
      <c r="B31" s="5"/>
      <c r="C31" s="13"/>
      <c r="F31" s="12"/>
      <c r="H31" s="12"/>
      <c r="J31" s="12"/>
    </row>
    <row r="32" spans="1:11" ht="21" customHeight="1" thickBot="1">
      <c r="A32" s="4" t="s">
        <v>72</v>
      </c>
      <c r="B32" s="5"/>
      <c r="C32" s="13"/>
      <c r="E32" s="12">
        <f>SUM(E34-E33)</f>
        <v>14616</v>
      </c>
      <c r="F32" s="12"/>
      <c r="G32" s="12">
        <f>SUM(G34-G33)</f>
        <v>-17834</v>
      </c>
      <c r="H32" s="12"/>
      <c r="I32" s="62">
        <f>I29</f>
        <v>14616</v>
      </c>
      <c r="J32" s="12"/>
      <c r="K32" s="62">
        <f>K29</f>
        <v>-17834</v>
      </c>
    </row>
    <row r="33" spans="1:11" ht="21" customHeight="1" thickTop="1">
      <c r="A33" s="4" t="s">
        <v>73</v>
      </c>
      <c r="B33" s="5"/>
      <c r="C33" s="13"/>
      <c r="E33" s="17">
        <v>-281</v>
      </c>
      <c r="F33" s="12"/>
      <c r="G33" s="17">
        <v>547</v>
      </c>
      <c r="H33" s="12"/>
      <c r="J33" s="12"/>
    </row>
    <row r="34" spans="1:11" ht="21" customHeight="1" thickBot="1">
      <c r="B34" s="5"/>
      <c r="C34" s="13"/>
      <c r="E34" s="62">
        <f>SUM(E29)</f>
        <v>14335</v>
      </c>
      <c r="F34" s="12"/>
      <c r="G34" s="62">
        <f>SUM(G29)</f>
        <v>-17287</v>
      </c>
      <c r="H34" s="12"/>
      <c r="J34" s="12"/>
    </row>
    <row r="35" spans="1:11" ht="21" customHeight="1" thickTop="1">
      <c r="B35" s="5"/>
      <c r="C35" s="13"/>
      <c r="F35" s="12"/>
      <c r="H35" s="12"/>
      <c r="J35" s="12"/>
    </row>
    <row r="36" spans="1:11" ht="21" customHeight="1">
      <c r="A36" s="1" t="s">
        <v>182</v>
      </c>
      <c r="B36" s="5"/>
      <c r="C36" s="19">
        <v>11</v>
      </c>
      <c r="D36" s="63"/>
    </row>
    <row r="37" spans="1:11" ht="21" customHeight="1" thickBot="1">
      <c r="A37" s="64" t="s">
        <v>183</v>
      </c>
      <c r="B37" s="5"/>
      <c r="C37" s="19"/>
      <c r="D37" s="63"/>
      <c r="E37" s="88">
        <f>E32/E38</f>
        <v>4.2345126163183619E-4</v>
      </c>
      <c r="F37" s="66"/>
      <c r="G37" s="65">
        <f>G32/G38</f>
        <v>-5.7335578317750852E-4</v>
      </c>
      <c r="H37" s="66"/>
      <c r="I37" s="88">
        <f>I32/I38</f>
        <v>4.2345126163183619E-4</v>
      </c>
      <c r="J37" s="66"/>
      <c r="K37" s="65">
        <f>K32/K38</f>
        <v>-5.7335578317750852E-4</v>
      </c>
    </row>
    <row r="38" spans="1:11" ht="21" customHeight="1" thickTop="1" thickBot="1">
      <c r="A38" s="67" t="s">
        <v>184</v>
      </c>
      <c r="B38" s="5"/>
      <c r="C38" s="68"/>
      <c r="D38" s="63"/>
      <c r="E38" s="62">
        <v>34516369</v>
      </c>
      <c r="F38" s="12"/>
      <c r="G38" s="62">
        <v>31104596</v>
      </c>
      <c r="H38" s="12"/>
      <c r="I38" s="62">
        <v>34516369</v>
      </c>
      <c r="J38" s="12"/>
      <c r="K38" s="62">
        <v>31104596</v>
      </c>
    </row>
    <row r="39" spans="1:11" ht="21" customHeight="1" thickTop="1">
      <c r="A39" s="67"/>
      <c r="C39" s="13"/>
      <c r="D39" s="9"/>
    </row>
    <row r="40" spans="1:11" ht="21" customHeight="1">
      <c r="A40" s="4" t="s">
        <v>4</v>
      </c>
      <c r="E40" s="5"/>
      <c r="G40" s="5"/>
      <c r="I40" s="5"/>
      <c r="K40" s="5"/>
    </row>
    <row r="41" spans="1:11" ht="21.95" customHeight="1">
      <c r="B41" s="4"/>
      <c r="C41" s="4"/>
      <c r="D41" s="4"/>
      <c r="E41" s="57"/>
      <c r="F41" s="9"/>
      <c r="K41" s="3" t="s">
        <v>62</v>
      </c>
    </row>
    <row r="42" spans="1:11" ht="21.95" customHeight="1">
      <c r="A42" s="1" t="s">
        <v>100</v>
      </c>
      <c r="B42" s="4"/>
      <c r="C42" s="4"/>
      <c r="D42" s="4"/>
      <c r="E42" s="57"/>
      <c r="F42" s="9"/>
    </row>
    <row r="43" spans="1:11" ht="21.95" customHeight="1">
      <c r="A43" s="2" t="s">
        <v>153</v>
      </c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21.95" customHeight="1">
      <c r="A44" s="2" t="s">
        <v>200</v>
      </c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ht="21.95" customHeight="1">
      <c r="A45" s="6"/>
      <c r="B45" s="20"/>
      <c r="C45" s="20"/>
      <c r="D45" s="20"/>
      <c r="E45" s="20"/>
      <c r="G45" s="20"/>
      <c r="H45" s="3"/>
      <c r="I45" s="20"/>
      <c r="K45" s="3" t="s">
        <v>61</v>
      </c>
    </row>
    <row r="46" spans="1:11" s="21" customFormat="1" ht="21.95" customHeight="1">
      <c r="A46" s="2"/>
      <c r="B46" s="58"/>
      <c r="C46" s="8"/>
      <c r="D46" s="8"/>
      <c r="E46" s="89" t="s">
        <v>21</v>
      </c>
      <c r="F46" s="89"/>
      <c r="G46" s="89"/>
      <c r="H46" s="8"/>
      <c r="I46" s="89" t="s">
        <v>29</v>
      </c>
      <c r="J46" s="89"/>
      <c r="K46" s="89"/>
    </row>
    <row r="47" spans="1:11" ht="21.95" customHeight="1">
      <c r="C47" s="59"/>
      <c r="D47" s="10"/>
      <c r="E47" s="10">
        <v>2568</v>
      </c>
      <c r="F47" s="11"/>
      <c r="G47" s="10">
        <v>2567</v>
      </c>
      <c r="I47" s="10">
        <v>2568</v>
      </c>
      <c r="J47" s="11"/>
      <c r="K47" s="10">
        <v>2567</v>
      </c>
    </row>
    <row r="48" spans="1:11" ht="21.95" customHeight="1">
      <c r="C48" s="59"/>
      <c r="D48" s="10"/>
      <c r="E48" s="10"/>
      <c r="F48" s="11"/>
      <c r="G48" s="10"/>
      <c r="I48" s="10"/>
      <c r="J48" s="11"/>
      <c r="K48" s="10"/>
    </row>
    <row r="49" spans="1:13" s="6" customFormat="1" ht="21.95" customHeight="1">
      <c r="A49" s="2" t="s">
        <v>180</v>
      </c>
      <c r="E49" s="69">
        <f>E29</f>
        <v>14335</v>
      </c>
      <c r="F49" s="16"/>
      <c r="G49" s="69">
        <f>G29</f>
        <v>-17287</v>
      </c>
      <c r="H49" s="16"/>
      <c r="I49" s="69">
        <f>I29</f>
        <v>14616</v>
      </c>
      <c r="J49" s="16"/>
      <c r="K49" s="69">
        <f>K29</f>
        <v>-17834</v>
      </c>
      <c r="L49" s="11"/>
      <c r="M49" s="10"/>
    </row>
    <row r="50" spans="1:13" s="6" customFormat="1" ht="21.95" customHeight="1">
      <c r="A50" s="70"/>
      <c r="E50" s="71"/>
      <c r="F50" s="16"/>
      <c r="G50" s="71"/>
      <c r="H50" s="16"/>
      <c r="I50" s="71"/>
      <c r="J50" s="16"/>
      <c r="K50" s="71"/>
      <c r="L50" s="11"/>
      <c r="M50" s="10"/>
    </row>
    <row r="51" spans="1:13" ht="21.95" customHeight="1">
      <c r="A51" s="2" t="s">
        <v>151</v>
      </c>
      <c r="C51" s="59"/>
      <c r="D51" s="10"/>
      <c r="E51" s="10"/>
      <c r="F51" s="11"/>
      <c r="G51" s="10"/>
      <c r="I51" s="10"/>
      <c r="J51" s="11"/>
      <c r="K51" s="10"/>
    </row>
    <row r="52" spans="1:13" ht="21.95" customHeight="1">
      <c r="A52" s="2" t="s">
        <v>152</v>
      </c>
      <c r="C52" s="59"/>
      <c r="D52" s="10"/>
      <c r="E52" s="72">
        <v>0</v>
      </c>
      <c r="F52" s="16"/>
      <c r="G52" s="72">
        <v>0</v>
      </c>
      <c r="H52" s="12"/>
      <c r="I52" s="72">
        <v>0</v>
      </c>
      <c r="J52" s="16"/>
      <c r="K52" s="72">
        <v>0</v>
      </c>
    </row>
    <row r="53" spans="1:13" ht="21.95" customHeight="1">
      <c r="C53" s="59"/>
      <c r="D53" s="10"/>
      <c r="E53" s="16"/>
      <c r="F53" s="16"/>
      <c r="G53" s="16"/>
      <c r="H53" s="12"/>
      <c r="I53" s="16"/>
      <c r="J53" s="16"/>
      <c r="K53" s="16"/>
    </row>
    <row r="54" spans="1:13" s="6" customFormat="1" ht="21.95" customHeight="1" thickBot="1">
      <c r="A54" s="70" t="s">
        <v>195</v>
      </c>
      <c r="E54" s="73">
        <f>E49+E52</f>
        <v>14335</v>
      </c>
      <c r="F54" s="16"/>
      <c r="G54" s="73">
        <f>G49+G52</f>
        <v>-17287</v>
      </c>
      <c r="H54" s="16"/>
      <c r="I54" s="73">
        <f>I49+I52</f>
        <v>14616</v>
      </c>
      <c r="J54" s="16"/>
      <c r="K54" s="73">
        <f>K49+K52</f>
        <v>-17834</v>
      </c>
      <c r="L54" s="11"/>
      <c r="M54" s="10"/>
    </row>
    <row r="55" spans="1:13" s="7" customFormat="1" ht="21.95" customHeight="1" thickTop="1">
      <c r="A55" s="70"/>
      <c r="E55" s="74"/>
      <c r="F55" s="74"/>
      <c r="G55" s="74"/>
      <c r="H55" s="16"/>
      <c r="I55" s="16"/>
      <c r="J55" s="16"/>
      <c r="K55" s="16"/>
      <c r="L55" s="16"/>
      <c r="M55" s="16"/>
    </row>
    <row r="56" spans="1:13" s="6" customFormat="1" ht="21.95" customHeight="1">
      <c r="A56" s="70" t="s">
        <v>185</v>
      </c>
      <c r="E56" s="12"/>
      <c r="F56" s="16"/>
      <c r="G56" s="12"/>
      <c r="H56" s="16"/>
      <c r="I56" s="75"/>
      <c r="J56" s="16"/>
      <c r="K56" s="75"/>
      <c r="L56" s="11"/>
      <c r="M56" s="10"/>
    </row>
    <row r="57" spans="1:13" s="7" customFormat="1" ht="21.95" customHeight="1" thickBot="1">
      <c r="A57" s="6" t="s">
        <v>72</v>
      </c>
      <c r="E57" s="12">
        <f>SUM(E59-E58)</f>
        <v>14616</v>
      </c>
      <c r="F57" s="12"/>
      <c r="G57" s="12">
        <f>SUM(G59-G58)</f>
        <v>-17834</v>
      </c>
      <c r="H57" s="16"/>
      <c r="I57" s="62">
        <f>SUM(I54)</f>
        <v>14616</v>
      </c>
      <c r="J57" s="16"/>
      <c r="K57" s="62">
        <f>SUM(K54)</f>
        <v>-17834</v>
      </c>
      <c r="L57" s="16"/>
      <c r="M57" s="16"/>
    </row>
    <row r="58" spans="1:13" s="6" customFormat="1" ht="21.95" customHeight="1" thickTop="1">
      <c r="A58" s="6" t="s">
        <v>73</v>
      </c>
      <c r="E58" s="12">
        <v>-281</v>
      </c>
      <c r="F58" s="16"/>
      <c r="G58" s="12">
        <v>547</v>
      </c>
      <c r="H58" s="16"/>
      <c r="I58" s="75"/>
      <c r="J58" s="16"/>
      <c r="K58" s="75"/>
      <c r="L58" s="11"/>
      <c r="M58" s="10"/>
    </row>
    <row r="59" spans="1:13" s="7" customFormat="1" ht="21.95" customHeight="1" thickBot="1">
      <c r="A59" s="76"/>
      <c r="E59" s="61">
        <f>SUM(E54)</f>
        <v>14335</v>
      </c>
      <c r="F59" s="12"/>
      <c r="G59" s="61">
        <f>SUM(G54)</f>
        <v>-17287</v>
      </c>
      <c r="H59" s="16"/>
      <c r="I59" s="12"/>
      <c r="J59" s="12"/>
      <c r="K59" s="12"/>
      <c r="L59" s="16"/>
      <c r="M59" s="16"/>
    </row>
    <row r="60" spans="1:13" ht="21.95" customHeight="1" thickTop="1"/>
    <row r="61" spans="1:13" ht="21.95" customHeight="1">
      <c r="A61" s="4" t="s">
        <v>4</v>
      </c>
      <c r="E61" s="5"/>
      <c r="G61" s="5"/>
      <c r="I61" s="5"/>
      <c r="K61" s="5"/>
    </row>
    <row r="63" spans="1:13" ht="21" customHeight="1">
      <c r="B63" s="4"/>
      <c r="C63" s="4"/>
      <c r="D63" s="4"/>
      <c r="E63" s="57"/>
      <c r="F63" s="9"/>
      <c r="K63" s="3" t="s">
        <v>62</v>
      </c>
    </row>
    <row r="64" spans="1:13" ht="21" customHeight="1">
      <c r="A64" s="1" t="s">
        <v>100</v>
      </c>
      <c r="B64" s="4"/>
      <c r="C64" s="4"/>
      <c r="D64" s="4"/>
      <c r="E64" s="57"/>
      <c r="F64" s="9"/>
    </row>
    <row r="65" spans="1:11" ht="21" customHeight="1">
      <c r="A65" s="2" t="s">
        <v>10</v>
      </c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ht="21" customHeight="1">
      <c r="A66" s="2" t="s">
        <v>203</v>
      </c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21" customHeight="1">
      <c r="A67" s="6"/>
      <c r="B67" s="20"/>
      <c r="C67" s="20"/>
      <c r="D67" s="20"/>
      <c r="E67" s="20"/>
      <c r="G67" s="20"/>
      <c r="H67" s="3"/>
      <c r="I67" s="20"/>
      <c r="K67" s="3" t="s">
        <v>194</v>
      </c>
    </row>
    <row r="68" spans="1:11" s="21" customFormat="1" ht="21" customHeight="1">
      <c r="A68" s="2"/>
      <c r="B68" s="58"/>
      <c r="C68" s="8"/>
      <c r="D68" s="8"/>
      <c r="E68" s="89" t="s">
        <v>21</v>
      </c>
      <c r="F68" s="89"/>
      <c r="G68" s="89"/>
      <c r="H68" s="8"/>
      <c r="I68" s="89" t="s">
        <v>29</v>
      </c>
      <c r="J68" s="89"/>
      <c r="K68" s="89"/>
    </row>
    <row r="69" spans="1:11" ht="21" customHeight="1">
      <c r="C69" s="59" t="s">
        <v>0</v>
      </c>
      <c r="D69" s="10"/>
      <c r="E69" s="10">
        <v>2568</v>
      </c>
      <c r="F69" s="11"/>
      <c r="G69" s="10">
        <v>2567</v>
      </c>
      <c r="I69" s="10">
        <v>2568</v>
      </c>
      <c r="J69" s="11"/>
      <c r="K69" s="10">
        <v>2567</v>
      </c>
    </row>
    <row r="70" spans="1:11" ht="21" customHeight="1">
      <c r="A70" s="2" t="s">
        <v>39</v>
      </c>
      <c r="B70" s="5"/>
      <c r="C70" s="13"/>
      <c r="E70" s="5"/>
      <c r="G70" s="5"/>
      <c r="I70" s="5"/>
      <c r="K70" s="5"/>
    </row>
    <row r="71" spans="1:11" ht="21" customHeight="1">
      <c r="A71" s="4" t="s">
        <v>63</v>
      </c>
      <c r="B71" s="5"/>
      <c r="C71" s="13"/>
      <c r="E71" s="12">
        <v>38418</v>
      </c>
      <c r="F71" s="12"/>
      <c r="G71" s="12">
        <v>95526</v>
      </c>
      <c r="H71" s="12"/>
      <c r="I71" s="12">
        <v>29736</v>
      </c>
      <c r="J71" s="12"/>
      <c r="K71" s="12">
        <v>92346</v>
      </c>
    </row>
    <row r="72" spans="1:11" ht="21" customHeight="1">
      <c r="A72" s="4" t="s">
        <v>64</v>
      </c>
      <c r="B72" s="5"/>
      <c r="E72" s="12">
        <v>239437</v>
      </c>
      <c r="F72" s="12"/>
      <c r="G72" s="12">
        <v>201601</v>
      </c>
      <c r="H72" s="12"/>
      <c r="I72" s="12">
        <v>194685</v>
      </c>
      <c r="J72" s="12"/>
      <c r="K72" s="12">
        <v>160830</v>
      </c>
    </row>
    <row r="73" spans="1:11" ht="21" customHeight="1">
      <c r="A73" s="4" t="s">
        <v>141</v>
      </c>
      <c r="B73" s="5"/>
      <c r="E73" s="12">
        <v>3480</v>
      </c>
      <c r="F73" s="12"/>
      <c r="G73" s="12">
        <v>2205</v>
      </c>
      <c r="H73" s="12"/>
      <c r="I73" s="12">
        <v>3480</v>
      </c>
      <c r="J73" s="12"/>
      <c r="K73" s="12">
        <v>2205</v>
      </c>
    </row>
    <row r="74" spans="1:11" ht="21" customHeight="1">
      <c r="A74" s="4" t="s">
        <v>213</v>
      </c>
      <c r="B74" s="5"/>
      <c r="E74" s="12">
        <v>37</v>
      </c>
      <c r="F74" s="12"/>
      <c r="G74" s="12">
        <v>0</v>
      </c>
      <c r="H74" s="12"/>
      <c r="I74" s="12">
        <v>37</v>
      </c>
      <c r="J74" s="12"/>
      <c r="K74" s="12">
        <v>0</v>
      </c>
    </row>
    <row r="75" spans="1:11" ht="21" customHeight="1">
      <c r="A75" s="4" t="s">
        <v>45</v>
      </c>
      <c r="B75" s="5"/>
      <c r="C75" s="13"/>
      <c r="E75" s="12">
        <v>1610</v>
      </c>
      <c r="F75" s="12"/>
      <c r="G75" s="12">
        <v>3902</v>
      </c>
      <c r="H75" s="12"/>
      <c r="I75" s="12">
        <v>5528</v>
      </c>
      <c r="J75" s="12"/>
      <c r="K75" s="12">
        <v>6230</v>
      </c>
    </row>
    <row r="76" spans="1:11" ht="21" customHeight="1">
      <c r="A76" s="2" t="s">
        <v>40</v>
      </c>
      <c r="B76" s="5"/>
      <c r="C76" s="13"/>
      <c r="D76" s="3"/>
      <c r="E76" s="23">
        <f>SUM(E71:E75)</f>
        <v>282982</v>
      </c>
      <c r="F76" s="12"/>
      <c r="G76" s="23">
        <f>SUM(G71:G75)</f>
        <v>303234</v>
      </c>
      <c r="H76" s="12"/>
      <c r="I76" s="23">
        <f>SUM(I71:I75)</f>
        <v>233466</v>
      </c>
      <c r="J76" s="12"/>
      <c r="K76" s="23">
        <f>SUM(K71:K75)</f>
        <v>261611</v>
      </c>
    </row>
    <row r="77" spans="1:11" ht="21" customHeight="1">
      <c r="A77" s="2" t="s">
        <v>41</v>
      </c>
      <c r="B77" s="5"/>
      <c r="C77" s="13"/>
      <c r="D77" s="3"/>
      <c r="E77" s="14"/>
      <c r="F77" s="12"/>
      <c r="G77" s="14"/>
      <c r="H77" s="12"/>
      <c r="I77" s="14"/>
      <c r="J77" s="12"/>
      <c r="K77" s="14"/>
    </row>
    <row r="78" spans="1:11" ht="21" customHeight="1">
      <c r="A78" s="4" t="s">
        <v>65</v>
      </c>
      <c r="B78" s="5"/>
      <c r="C78" s="13"/>
      <c r="D78" s="3"/>
      <c r="E78" s="14">
        <v>35909</v>
      </c>
      <c r="F78" s="12"/>
      <c r="G78" s="14">
        <v>93518</v>
      </c>
      <c r="H78" s="12"/>
      <c r="I78" s="14">
        <v>29079</v>
      </c>
      <c r="J78" s="12"/>
      <c r="K78" s="14">
        <v>91075</v>
      </c>
    </row>
    <row r="79" spans="1:11" ht="21" customHeight="1">
      <c r="A79" s="4" t="s">
        <v>66</v>
      </c>
      <c r="B79" s="5"/>
      <c r="C79" s="13"/>
      <c r="E79" s="12">
        <v>129658</v>
      </c>
      <c r="F79" s="12"/>
      <c r="G79" s="12">
        <v>142017</v>
      </c>
      <c r="H79" s="12"/>
      <c r="I79" s="12">
        <v>94413</v>
      </c>
      <c r="J79" s="12"/>
      <c r="K79" s="12">
        <v>106615</v>
      </c>
    </row>
    <row r="80" spans="1:11" ht="21" customHeight="1">
      <c r="A80" s="4" t="s">
        <v>142</v>
      </c>
      <c r="B80" s="5"/>
      <c r="C80" s="13"/>
      <c r="E80" s="12">
        <v>3367</v>
      </c>
      <c r="F80" s="12"/>
      <c r="G80" s="12">
        <v>2134</v>
      </c>
      <c r="H80" s="12"/>
      <c r="I80" s="12">
        <v>3367</v>
      </c>
      <c r="J80" s="12"/>
      <c r="K80" s="12">
        <v>2134</v>
      </c>
    </row>
    <row r="81" spans="1:11" ht="21" customHeight="1">
      <c r="A81" s="4" t="s">
        <v>108</v>
      </c>
      <c r="B81" s="5"/>
      <c r="C81" s="13"/>
      <c r="E81" s="12">
        <v>4299</v>
      </c>
      <c r="F81" s="12"/>
      <c r="G81" s="12">
        <v>4488</v>
      </c>
      <c r="H81" s="12"/>
      <c r="I81" s="12">
        <v>89</v>
      </c>
      <c r="J81" s="12"/>
      <c r="K81" s="12">
        <v>299</v>
      </c>
    </row>
    <row r="82" spans="1:11" ht="21" customHeight="1">
      <c r="A82" s="4" t="s">
        <v>54</v>
      </c>
      <c r="B82" s="5"/>
      <c r="C82" s="13"/>
      <c r="E82" s="12">
        <v>22698</v>
      </c>
      <c r="F82" s="12"/>
      <c r="G82" s="12">
        <v>26216</v>
      </c>
      <c r="H82" s="12"/>
      <c r="I82" s="12">
        <v>12149</v>
      </c>
      <c r="J82" s="12"/>
      <c r="K82" s="12">
        <v>13634</v>
      </c>
    </row>
    <row r="83" spans="1:11" ht="21" customHeight="1">
      <c r="A83" s="4" t="s">
        <v>219</v>
      </c>
      <c r="B83" s="5"/>
      <c r="C83" s="13"/>
      <c r="E83" s="12">
        <v>0</v>
      </c>
      <c r="F83" s="12"/>
      <c r="G83" s="12">
        <v>92</v>
      </c>
      <c r="H83" s="12"/>
      <c r="I83" s="12">
        <v>0</v>
      </c>
      <c r="J83" s="12"/>
      <c r="K83" s="12">
        <v>92</v>
      </c>
    </row>
    <row r="84" spans="1:11" ht="21" customHeight="1">
      <c r="A84" s="4" t="s">
        <v>55</v>
      </c>
      <c r="B84" s="5"/>
      <c r="C84" s="13"/>
      <c r="E84" s="12">
        <v>3391</v>
      </c>
      <c r="F84" s="12"/>
      <c r="G84" s="12">
        <v>3509</v>
      </c>
      <c r="H84" s="12"/>
      <c r="I84" s="12">
        <v>0</v>
      </c>
      <c r="J84" s="12"/>
      <c r="K84" s="12">
        <v>52</v>
      </c>
    </row>
    <row r="85" spans="1:11" ht="21" customHeight="1">
      <c r="A85" s="2" t="s">
        <v>42</v>
      </c>
      <c r="B85" s="5"/>
      <c r="C85" s="13"/>
      <c r="E85" s="22">
        <f>SUM(E78:E84)</f>
        <v>199322</v>
      </c>
      <c r="F85" s="12"/>
      <c r="G85" s="22">
        <f>SUM(G78:G84)</f>
        <v>271974</v>
      </c>
      <c r="H85" s="12"/>
      <c r="I85" s="22">
        <f>SUM(I78:I84)</f>
        <v>139097</v>
      </c>
      <c r="J85" s="12"/>
      <c r="K85" s="22">
        <f>SUM(K78:K84)</f>
        <v>213901</v>
      </c>
    </row>
    <row r="86" spans="1:11" ht="21" customHeight="1">
      <c r="A86" s="60" t="s">
        <v>192</v>
      </c>
      <c r="B86" s="5"/>
      <c r="C86" s="13"/>
      <c r="E86" s="12">
        <f>E76-E85</f>
        <v>83660</v>
      </c>
      <c r="F86" s="12"/>
      <c r="G86" s="12">
        <f>G76-G85</f>
        <v>31260</v>
      </c>
      <c r="H86" s="12"/>
      <c r="I86" s="12">
        <f>I76-I85</f>
        <v>94369</v>
      </c>
      <c r="J86" s="12"/>
      <c r="K86" s="12">
        <f>K76-K85</f>
        <v>47710</v>
      </c>
    </row>
    <row r="87" spans="1:11" ht="21" customHeight="1">
      <c r="A87" s="4" t="s">
        <v>96</v>
      </c>
      <c r="B87" s="5"/>
      <c r="C87" s="15">
        <v>5.2</v>
      </c>
      <c r="E87" s="12">
        <v>0</v>
      </c>
      <c r="F87" s="12"/>
      <c r="G87" s="12">
        <v>0</v>
      </c>
      <c r="H87" s="12"/>
      <c r="I87" s="12">
        <v>-18685</v>
      </c>
      <c r="J87" s="12"/>
      <c r="K87" s="12">
        <v>-23654</v>
      </c>
    </row>
    <row r="88" spans="1:11" ht="21" customHeight="1">
      <c r="A88" s="4" t="s">
        <v>124</v>
      </c>
      <c r="B88" s="5"/>
      <c r="C88" s="15"/>
      <c r="E88" s="12">
        <v>544</v>
      </c>
      <c r="F88" s="12"/>
      <c r="G88" s="12">
        <v>1872</v>
      </c>
      <c r="H88" s="12"/>
      <c r="I88" s="12">
        <v>8706</v>
      </c>
      <c r="J88" s="12"/>
      <c r="K88" s="12">
        <v>10397</v>
      </c>
    </row>
    <row r="89" spans="1:11" ht="21" customHeight="1">
      <c r="A89" s="4" t="s">
        <v>123</v>
      </c>
      <c r="B89" s="5"/>
      <c r="C89" s="15"/>
      <c r="E89" s="12">
        <v>-50176</v>
      </c>
      <c r="F89" s="12"/>
      <c r="G89" s="12">
        <v>-68814</v>
      </c>
      <c r="H89" s="12"/>
      <c r="I89" s="12">
        <v>-50230</v>
      </c>
      <c r="J89" s="12"/>
      <c r="K89" s="12">
        <v>-71130</v>
      </c>
    </row>
    <row r="90" spans="1:11" ht="21" customHeight="1">
      <c r="A90" s="4" t="s">
        <v>178</v>
      </c>
      <c r="B90" s="5"/>
      <c r="C90" s="15"/>
      <c r="E90" s="17">
        <v>-1030</v>
      </c>
      <c r="F90" s="12"/>
      <c r="G90" s="17">
        <v>0</v>
      </c>
      <c r="H90" s="12"/>
      <c r="I90" s="18">
        <v>-1030</v>
      </c>
      <c r="J90" s="12"/>
      <c r="K90" s="17">
        <v>0</v>
      </c>
    </row>
    <row r="91" spans="1:11" ht="21" customHeight="1">
      <c r="A91" s="2" t="s">
        <v>179</v>
      </c>
      <c r="B91" s="5"/>
      <c r="C91" s="13"/>
      <c r="E91" s="14">
        <f>SUM(E86:E90)</f>
        <v>32998</v>
      </c>
      <c r="F91" s="12"/>
      <c r="G91" s="14">
        <f>SUM(G86:G90)</f>
        <v>-35682</v>
      </c>
      <c r="H91" s="12"/>
      <c r="I91" s="14">
        <f>SUM(I86:I90)</f>
        <v>33130</v>
      </c>
      <c r="J91" s="12"/>
      <c r="K91" s="14">
        <f>SUM(K86:K90)</f>
        <v>-36677</v>
      </c>
    </row>
    <row r="92" spans="1:11" ht="21" customHeight="1">
      <c r="A92" s="4" t="s">
        <v>218</v>
      </c>
      <c r="B92" s="5"/>
      <c r="C92" s="13">
        <v>10</v>
      </c>
      <c r="E92" s="18">
        <v>336</v>
      </c>
      <c r="F92" s="12"/>
      <c r="G92" s="18">
        <v>231</v>
      </c>
      <c r="H92" s="12"/>
      <c r="I92" s="18">
        <v>0</v>
      </c>
      <c r="J92" s="12"/>
      <c r="K92" s="18">
        <v>510</v>
      </c>
    </row>
    <row r="93" spans="1:11" ht="21" customHeight="1" thickBot="1">
      <c r="A93" s="2" t="s">
        <v>180</v>
      </c>
      <c r="B93" s="5"/>
      <c r="C93" s="13"/>
      <c r="E93" s="61">
        <f>SUM(E91:E92)</f>
        <v>33334</v>
      </c>
      <c r="F93" s="12"/>
      <c r="G93" s="61">
        <f>SUM(G91:G92)</f>
        <v>-35451</v>
      </c>
      <c r="H93" s="12"/>
      <c r="I93" s="61">
        <f>SUM(I91:I92)</f>
        <v>33130</v>
      </c>
      <c r="J93" s="12"/>
      <c r="K93" s="61">
        <f>SUM(K91:K92)</f>
        <v>-36167</v>
      </c>
    </row>
    <row r="94" spans="1:11" ht="21" customHeight="1" thickTop="1">
      <c r="B94" s="5"/>
      <c r="C94" s="13"/>
      <c r="F94" s="12"/>
      <c r="H94" s="12"/>
      <c r="J94" s="12"/>
    </row>
    <row r="95" spans="1:11" ht="21" customHeight="1">
      <c r="A95" s="2" t="s">
        <v>181</v>
      </c>
      <c r="B95" s="5"/>
      <c r="C95" s="13"/>
      <c r="F95" s="12"/>
      <c r="H95" s="12"/>
      <c r="J95" s="12"/>
    </row>
    <row r="96" spans="1:11" ht="21" customHeight="1" thickBot="1">
      <c r="A96" s="4" t="s">
        <v>72</v>
      </c>
      <c r="B96" s="5"/>
      <c r="C96" s="13"/>
      <c r="E96" s="12">
        <f>SUM(E98-E97)</f>
        <v>33130</v>
      </c>
      <c r="F96" s="12"/>
      <c r="G96" s="12">
        <f>SUM(G98-G97)</f>
        <v>-36167</v>
      </c>
      <c r="H96" s="12"/>
      <c r="I96" s="62">
        <f>I93</f>
        <v>33130</v>
      </c>
      <c r="J96" s="12"/>
      <c r="K96" s="62">
        <f>K93</f>
        <v>-36167</v>
      </c>
    </row>
    <row r="97" spans="1:11" ht="21" customHeight="1" thickTop="1">
      <c r="A97" s="4" t="s">
        <v>73</v>
      </c>
      <c r="B97" s="5"/>
      <c r="C97" s="13"/>
      <c r="E97" s="17">
        <v>204</v>
      </c>
      <c r="F97" s="12"/>
      <c r="G97" s="17">
        <v>716</v>
      </c>
      <c r="H97" s="12"/>
      <c r="J97" s="12"/>
    </row>
    <row r="98" spans="1:11" ht="21" customHeight="1" thickBot="1">
      <c r="B98" s="5"/>
      <c r="C98" s="13"/>
      <c r="E98" s="62">
        <f>SUM(E93)</f>
        <v>33334</v>
      </c>
      <c r="F98" s="12"/>
      <c r="G98" s="62">
        <f>SUM(G93)</f>
        <v>-35451</v>
      </c>
      <c r="H98" s="12"/>
      <c r="J98" s="12"/>
    </row>
    <row r="99" spans="1:11" ht="21" customHeight="1" thickTop="1">
      <c r="B99" s="5"/>
      <c r="C99" s="13"/>
      <c r="F99" s="12"/>
      <c r="H99" s="12"/>
      <c r="J99" s="12"/>
    </row>
    <row r="100" spans="1:11" ht="21" customHeight="1">
      <c r="A100" s="1" t="s">
        <v>182</v>
      </c>
      <c r="B100" s="5"/>
      <c r="C100" s="19">
        <v>11</v>
      </c>
      <c r="D100" s="63"/>
    </row>
    <row r="101" spans="1:11" ht="21" customHeight="1" thickBot="1">
      <c r="A101" s="64" t="s">
        <v>183</v>
      </c>
      <c r="B101" s="5"/>
      <c r="C101" s="19"/>
      <c r="D101" s="63"/>
      <c r="E101" s="65">
        <f>E96/E102</f>
        <v>9.598344484033069E-4</v>
      </c>
      <c r="F101" s="66"/>
      <c r="G101" s="65">
        <f>G96/G102</f>
        <v>-1.1798993717142688E-3</v>
      </c>
      <c r="H101" s="66"/>
      <c r="I101" s="65">
        <f>I96/I102</f>
        <v>9.598344484033069E-4</v>
      </c>
      <c r="J101" s="66"/>
      <c r="K101" s="65">
        <f>K96/K102</f>
        <v>-1.1798993717142688E-3</v>
      </c>
    </row>
    <row r="102" spans="1:11" ht="21" customHeight="1" thickTop="1" thickBot="1">
      <c r="A102" s="67" t="s">
        <v>184</v>
      </c>
      <c r="B102" s="5"/>
      <c r="C102" s="68"/>
      <c r="D102" s="63"/>
      <c r="E102" s="62">
        <v>34516369</v>
      </c>
      <c r="F102" s="12"/>
      <c r="G102" s="62">
        <v>30652614</v>
      </c>
      <c r="H102" s="12"/>
      <c r="I102" s="62">
        <v>34516369</v>
      </c>
      <c r="J102" s="12"/>
      <c r="K102" s="62">
        <v>30652614</v>
      </c>
    </row>
    <row r="103" spans="1:11" ht="21" customHeight="1" thickTop="1">
      <c r="A103" s="67"/>
      <c r="C103" s="13"/>
      <c r="D103" s="9"/>
    </row>
    <row r="104" spans="1:11" ht="21" customHeight="1">
      <c r="A104" s="4" t="s">
        <v>4</v>
      </c>
      <c r="E104" s="5"/>
      <c r="G104" s="5"/>
      <c r="I104" s="5"/>
      <c r="K104" s="5"/>
    </row>
    <row r="105" spans="1:11" ht="21.95" customHeight="1">
      <c r="B105" s="4"/>
      <c r="C105" s="4"/>
      <c r="D105" s="4"/>
      <c r="E105" s="57"/>
      <c r="F105" s="9"/>
      <c r="K105" s="3" t="s">
        <v>62</v>
      </c>
    </row>
    <row r="106" spans="1:11" ht="21.95" customHeight="1">
      <c r="A106" s="1" t="s">
        <v>100</v>
      </c>
      <c r="B106" s="4"/>
      <c r="C106" s="4"/>
      <c r="D106" s="4"/>
      <c r="E106" s="57"/>
      <c r="F106" s="9"/>
    </row>
    <row r="107" spans="1:11" ht="21.95" customHeight="1">
      <c r="A107" s="2" t="s">
        <v>153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 ht="21.95" customHeight="1">
      <c r="A108" s="2" t="s">
        <v>203</v>
      </c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ht="21.95" customHeight="1">
      <c r="A109" s="6"/>
      <c r="B109" s="20"/>
      <c r="C109" s="20"/>
      <c r="D109" s="20"/>
      <c r="E109" s="20"/>
      <c r="G109" s="20"/>
      <c r="H109" s="3"/>
      <c r="I109" s="20"/>
      <c r="K109" s="3" t="s">
        <v>61</v>
      </c>
    </row>
    <row r="110" spans="1:11" s="21" customFormat="1" ht="21.95" customHeight="1">
      <c r="A110" s="2"/>
      <c r="B110" s="58"/>
      <c r="C110" s="8"/>
      <c r="D110" s="8"/>
      <c r="E110" s="89" t="s">
        <v>21</v>
      </c>
      <c r="F110" s="89"/>
      <c r="G110" s="89"/>
      <c r="H110" s="8"/>
      <c r="I110" s="89" t="s">
        <v>29</v>
      </c>
      <c r="J110" s="89"/>
      <c r="K110" s="89"/>
    </row>
    <row r="111" spans="1:11" ht="21.95" customHeight="1">
      <c r="C111" s="59"/>
      <c r="D111" s="10"/>
      <c r="E111" s="10">
        <v>2568</v>
      </c>
      <c r="F111" s="11"/>
      <c r="G111" s="10">
        <v>2567</v>
      </c>
      <c r="I111" s="10">
        <v>2568</v>
      </c>
      <c r="J111" s="11"/>
      <c r="K111" s="10">
        <v>2567</v>
      </c>
    </row>
    <row r="112" spans="1:11" ht="21.95" customHeight="1">
      <c r="C112" s="59"/>
      <c r="D112" s="10"/>
      <c r="E112" s="10"/>
      <c r="F112" s="11"/>
      <c r="G112" s="10"/>
      <c r="I112" s="10"/>
      <c r="J112" s="11"/>
      <c r="K112" s="10"/>
    </row>
    <row r="113" spans="1:13" s="6" customFormat="1" ht="21.95" customHeight="1">
      <c r="A113" s="2" t="s">
        <v>180</v>
      </c>
      <c r="E113" s="69">
        <f>E93</f>
        <v>33334</v>
      </c>
      <c r="F113" s="16"/>
      <c r="G113" s="69">
        <f>G93</f>
        <v>-35451</v>
      </c>
      <c r="H113" s="16"/>
      <c r="I113" s="69">
        <f>I93</f>
        <v>33130</v>
      </c>
      <c r="J113" s="16"/>
      <c r="K113" s="69">
        <f>K93</f>
        <v>-36167</v>
      </c>
      <c r="L113" s="11"/>
      <c r="M113" s="10"/>
    </row>
    <row r="114" spans="1:13" s="6" customFormat="1" ht="21.95" customHeight="1">
      <c r="A114" s="70"/>
      <c r="E114" s="71"/>
      <c r="F114" s="16"/>
      <c r="G114" s="71"/>
      <c r="H114" s="16"/>
      <c r="I114" s="71"/>
      <c r="J114" s="16"/>
      <c r="K114" s="71"/>
      <c r="L114" s="11"/>
      <c r="M114" s="10"/>
    </row>
    <row r="115" spans="1:13" ht="21.95" customHeight="1">
      <c r="A115" s="2" t="s">
        <v>151</v>
      </c>
      <c r="C115" s="59"/>
      <c r="D115" s="10"/>
      <c r="E115" s="10"/>
      <c r="F115" s="11"/>
      <c r="G115" s="10"/>
      <c r="I115" s="10"/>
      <c r="J115" s="11"/>
      <c r="K115" s="10"/>
    </row>
    <row r="116" spans="1:13" ht="21.95" customHeight="1">
      <c r="A116" s="2" t="s">
        <v>152</v>
      </c>
      <c r="C116" s="59"/>
      <c r="D116" s="10"/>
      <c r="E116" s="72">
        <v>0</v>
      </c>
      <c r="F116" s="16"/>
      <c r="G116" s="72">
        <v>0</v>
      </c>
      <c r="H116" s="12"/>
      <c r="I116" s="72">
        <v>0</v>
      </c>
      <c r="J116" s="16"/>
      <c r="K116" s="72">
        <v>0</v>
      </c>
    </row>
    <row r="117" spans="1:13" ht="21.95" customHeight="1">
      <c r="C117" s="59"/>
      <c r="D117" s="10"/>
      <c r="E117" s="16"/>
      <c r="F117" s="16"/>
      <c r="G117" s="16"/>
      <c r="H117" s="12"/>
      <c r="I117" s="16"/>
      <c r="J117" s="16"/>
      <c r="K117" s="16"/>
    </row>
    <row r="118" spans="1:13" s="6" customFormat="1" ht="21.95" customHeight="1" thickBot="1">
      <c r="A118" s="70" t="s">
        <v>195</v>
      </c>
      <c r="E118" s="73">
        <f>E113+E116</f>
        <v>33334</v>
      </c>
      <c r="F118" s="16"/>
      <c r="G118" s="73">
        <f>G113+G116</f>
        <v>-35451</v>
      </c>
      <c r="H118" s="16"/>
      <c r="I118" s="73">
        <f>I113+I116</f>
        <v>33130</v>
      </c>
      <c r="J118" s="16"/>
      <c r="K118" s="73">
        <f>K113+K116</f>
        <v>-36167</v>
      </c>
      <c r="L118" s="11"/>
      <c r="M118" s="10"/>
    </row>
    <row r="119" spans="1:13" s="7" customFormat="1" ht="21.95" customHeight="1" thickTop="1">
      <c r="A119" s="70"/>
      <c r="E119" s="74"/>
      <c r="F119" s="74"/>
      <c r="G119" s="74"/>
      <c r="H119" s="16"/>
      <c r="I119" s="16"/>
      <c r="J119" s="16"/>
      <c r="K119" s="16"/>
      <c r="L119" s="16"/>
      <c r="M119" s="16"/>
    </row>
    <row r="120" spans="1:13" s="6" customFormat="1" ht="21.95" customHeight="1">
      <c r="A120" s="70" t="s">
        <v>185</v>
      </c>
      <c r="E120" s="12"/>
      <c r="F120" s="16"/>
      <c r="G120" s="12"/>
      <c r="H120" s="16"/>
      <c r="I120" s="75"/>
      <c r="J120" s="16"/>
      <c r="K120" s="75"/>
      <c r="L120" s="11"/>
      <c r="M120" s="10"/>
    </row>
    <row r="121" spans="1:13" s="7" customFormat="1" ht="21.95" customHeight="1" thickBot="1">
      <c r="A121" s="6" t="s">
        <v>72</v>
      </c>
      <c r="E121" s="12">
        <f>SUM(E123-E122)</f>
        <v>33130</v>
      </c>
      <c r="F121" s="12"/>
      <c r="G121" s="12">
        <f>SUM(G123-G122)</f>
        <v>-36167</v>
      </c>
      <c r="H121" s="16"/>
      <c r="I121" s="62">
        <f>SUM(I118)</f>
        <v>33130</v>
      </c>
      <c r="J121" s="16"/>
      <c r="K121" s="62">
        <f>SUM(K118)</f>
        <v>-36167</v>
      </c>
      <c r="L121" s="16"/>
      <c r="M121" s="16"/>
    </row>
    <row r="122" spans="1:13" s="6" customFormat="1" ht="21.95" customHeight="1" thickTop="1">
      <c r="A122" s="6" t="s">
        <v>73</v>
      </c>
      <c r="E122" s="12">
        <v>204</v>
      </c>
      <c r="F122" s="16"/>
      <c r="G122" s="12">
        <v>716</v>
      </c>
      <c r="H122" s="16"/>
      <c r="I122" s="75"/>
      <c r="J122" s="16"/>
      <c r="K122" s="75"/>
      <c r="L122" s="11"/>
      <c r="M122" s="10"/>
    </row>
    <row r="123" spans="1:13" s="7" customFormat="1" ht="21.95" customHeight="1" thickBot="1">
      <c r="A123" s="76"/>
      <c r="E123" s="61">
        <f>SUM(E118)</f>
        <v>33334</v>
      </c>
      <c r="F123" s="12"/>
      <c r="G123" s="61">
        <f>SUM(G118)</f>
        <v>-35451</v>
      </c>
      <c r="H123" s="16"/>
      <c r="I123" s="12"/>
      <c r="J123" s="12"/>
      <c r="K123" s="12"/>
      <c r="L123" s="16"/>
      <c r="M123" s="16"/>
    </row>
    <row r="124" spans="1:13" ht="21.95" customHeight="1" thickTop="1"/>
    <row r="125" spans="1:13" ht="21.95" customHeight="1">
      <c r="A125" s="4" t="s">
        <v>4</v>
      </c>
      <c r="E125" s="5"/>
      <c r="G125" s="5"/>
      <c r="I125" s="5"/>
      <c r="K125" s="5"/>
    </row>
  </sheetData>
  <mergeCells count="8">
    <mergeCell ref="E110:G110"/>
    <mergeCell ref="I110:K110"/>
    <mergeCell ref="E68:G68"/>
    <mergeCell ref="I68:K68"/>
    <mergeCell ref="E6:G6"/>
    <mergeCell ref="I6:K6"/>
    <mergeCell ref="E46:G46"/>
    <mergeCell ref="I46:K46"/>
  </mergeCells>
  <phoneticPr fontId="0" type="noConversion"/>
  <printOptions horizontalCentered="1" gridLinesSet="0"/>
  <pageMargins left="0.78740157480314998" right="0.27559055118110198" top="0.78740157480314998" bottom="0" header="0.196850393700787" footer="0.196850393700787"/>
  <pageSetup paperSize="9" scale="85" fitToHeight="0" orientation="portrait" blackAndWhite="1" cellComments="asDisplayed" r:id="rId1"/>
  <rowBreaks count="3" manualBreakCount="3">
    <brk id="40" max="12" man="1"/>
    <brk id="62" max="16383" man="1"/>
    <brk id="10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6DC4F-9912-4C62-9124-24D47EE4DEDA}">
  <dimension ref="A1:S55"/>
  <sheetViews>
    <sheetView showGridLines="0" view="pageBreakPreview" zoomScaleNormal="85" zoomScaleSheetLayoutView="100" workbookViewId="0"/>
  </sheetViews>
  <sheetFormatPr defaultColWidth="7" defaultRowHeight="21.95" customHeight="1"/>
  <cols>
    <col min="1" max="1" width="25.7109375" style="28" customWidth="1"/>
    <col min="2" max="2" width="0.85546875" style="29" customWidth="1"/>
    <col min="3" max="3" width="4.28515625" style="29" customWidth="1"/>
    <col min="4" max="4" width="0.85546875" style="29" customWidth="1"/>
    <col min="5" max="5" width="15.7109375" style="29" customWidth="1"/>
    <col min="6" max="6" width="0.85546875" style="29" customWidth="1"/>
    <col min="7" max="7" width="15.7109375" style="29" customWidth="1"/>
    <col min="8" max="8" width="0.85546875" style="29" customWidth="1"/>
    <col min="9" max="9" width="15.7109375" style="29" customWidth="1"/>
    <col min="10" max="10" width="0.85546875" style="29" customWidth="1"/>
    <col min="11" max="11" width="15.7109375" style="29" customWidth="1"/>
    <col min="12" max="12" width="0.85546875" style="29" customWidth="1"/>
    <col min="13" max="13" width="15.7109375" style="29" customWidth="1"/>
    <col min="14" max="14" width="0.85546875" style="29" customWidth="1"/>
    <col min="15" max="15" width="15.7109375" style="29" customWidth="1"/>
    <col min="16" max="16" width="0.85546875" style="29" customWidth="1"/>
    <col min="17" max="17" width="15.7109375" style="29" customWidth="1"/>
    <col min="18" max="18" width="0.85546875" style="29" customWidth="1"/>
    <col min="19" max="19" width="15.7109375" style="29" customWidth="1"/>
    <col min="20" max="20" width="0.85546875" style="29" customWidth="1"/>
    <col min="21" max="16384" width="7" style="29"/>
  </cols>
  <sheetData>
    <row r="1" spans="1:19" ht="21.95" customHeight="1">
      <c r="S1" s="30" t="s">
        <v>62</v>
      </c>
    </row>
    <row r="2" spans="1:19" s="28" customFormat="1" ht="21.95" customHeight="1">
      <c r="A2" s="47" t="s">
        <v>100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9" s="32" customFormat="1" ht="21.95" customHeight="1">
      <c r="A3" s="47" t="s">
        <v>159</v>
      </c>
      <c r="B3" s="47"/>
      <c r="C3" s="47"/>
      <c r="D3" s="47"/>
      <c r="E3" s="47"/>
      <c r="F3" s="47"/>
      <c r="G3" s="47"/>
      <c r="H3" s="47"/>
      <c r="I3" s="47"/>
      <c r="J3" s="31"/>
      <c r="K3" s="47"/>
      <c r="L3" s="47"/>
      <c r="M3" s="47"/>
      <c r="N3" s="47"/>
    </row>
    <row r="4" spans="1:19" s="32" customFormat="1" ht="21.95" customHeight="1">
      <c r="A4" s="91" t="s">
        <v>203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</row>
    <row r="5" spans="1:19" s="36" customFormat="1" ht="21.95" customHeight="1">
      <c r="B5" s="48"/>
      <c r="C5" s="48"/>
      <c r="D5" s="48"/>
      <c r="E5" s="48"/>
      <c r="F5" s="48"/>
      <c r="G5" s="48"/>
      <c r="H5" s="48"/>
      <c r="I5" s="49"/>
      <c r="J5" s="48"/>
      <c r="K5" s="48"/>
      <c r="L5" s="48"/>
      <c r="M5" s="48"/>
      <c r="N5" s="48"/>
      <c r="R5" s="33"/>
      <c r="S5" s="33" t="s">
        <v>61</v>
      </c>
    </row>
    <row r="6" spans="1:19" s="37" customFormat="1" ht="21.95" customHeight="1">
      <c r="D6" s="50"/>
      <c r="E6" s="93" t="s">
        <v>21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</row>
    <row r="7" spans="1:19" s="37" customFormat="1" ht="21.95" customHeight="1">
      <c r="E7" s="92" t="s">
        <v>26</v>
      </c>
      <c r="F7" s="92"/>
      <c r="G7" s="92"/>
      <c r="H7" s="92"/>
      <c r="I7" s="92"/>
      <c r="J7" s="92"/>
      <c r="K7" s="92"/>
      <c r="L7" s="92"/>
      <c r="M7" s="92"/>
      <c r="N7" s="92"/>
      <c r="O7" s="92"/>
    </row>
    <row r="8" spans="1:19" s="37" customFormat="1" ht="21.95" customHeight="1">
      <c r="I8" s="9" t="s">
        <v>125</v>
      </c>
      <c r="K8" s="90" t="s">
        <v>24</v>
      </c>
      <c r="L8" s="90"/>
      <c r="M8" s="90"/>
      <c r="N8" s="36"/>
      <c r="Q8" s="37" t="s">
        <v>131</v>
      </c>
    </row>
    <row r="9" spans="1:19" s="37" customFormat="1" ht="21.95" customHeight="1">
      <c r="E9" s="37" t="s">
        <v>35</v>
      </c>
      <c r="I9" s="9" t="s">
        <v>102</v>
      </c>
      <c r="O9" s="37" t="s">
        <v>16</v>
      </c>
      <c r="Q9" s="37" t="s">
        <v>74</v>
      </c>
    </row>
    <row r="10" spans="1:19" s="37" customFormat="1" ht="21.95" customHeight="1">
      <c r="E10" s="37" t="s">
        <v>75</v>
      </c>
      <c r="G10" s="37" t="s">
        <v>22</v>
      </c>
      <c r="I10" s="9" t="s">
        <v>103</v>
      </c>
      <c r="K10" s="37" t="s">
        <v>79</v>
      </c>
      <c r="M10" s="37" t="s">
        <v>77</v>
      </c>
      <c r="O10" s="37" t="s">
        <v>7</v>
      </c>
      <c r="Q10" s="37" t="s">
        <v>132</v>
      </c>
    </row>
    <row r="11" spans="1:19" s="37" customFormat="1" ht="21.95" customHeight="1">
      <c r="C11" s="51"/>
      <c r="E11" s="38" t="s">
        <v>76</v>
      </c>
      <c r="G11" s="38" t="s">
        <v>23</v>
      </c>
      <c r="I11" s="40" t="s">
        <v>104</v>
      </c>
      <c r="K11" s="38" t="s">
        <v>164</v>
      </c>
      <c r="M11" s="38" t="s">
        <v>107</v>
      </c>
      <c r="O11" s="38" t="s">
        <v>78</v>
      </c>
      <c r="Q11" s="38" t="s">
        <v>25</v>
      </c>
      <c r="S11" s="38" t="s">
        <v>20</v>
      </c>
    </row>
    <row r="12" spans="1:19" s="36" customFormat="1" ht="21.95" customHeight="1">
      <c r="A12" s="21" t="s">
        <v>156</v>
      </c>
      <c r="C12" s="52"/>
      <c r="D12" s="37"/>
      <c r="E12" s="42">
        <v>2979301</v>
      </c>
      <c r="F12" s="42"/>
      <c r="G12" s="42">
        <v>2800119</v>
      </c>
      <c r="H12" s="42"/>
      <c r="I12" s="42">
        <v>-206</v>
      </c>
      <c r="J12" s="42"/>
      <c r="K12" s="42">
        <v>44400</v>
      </c>
      <c r="L12" s="42"/>
      <c r="M12" s="42">
        <v>-5624711</v>
      </c>
      <c r="N12" s="42"/>
      <c r="O12" s="53">
        <f>SUM(E12:N12)</f>
        <v>198903</v>
      </c>
      <c r="P12" s="42"/>
      <c r="Q12" s="42">
        <v>-8705</v>
      </c>
      <c r="R12" s="42"/>
      <c r="S12" s="53">
        <f>SUM(O12:Q12)</f>
        <v>190198</v>
      </c>
    </row>
    <row r="13" spans="1:19" s="36" customFormat="1" ht="21.95" customHeight="1">
      <c r="A13" s="43" t="s">
        <v>90</v>
      </c>
      <c r="C13" s="52"/>
      <c r="D13" s="37"/>
      <c r="E13" s="54">
        <v>0</v>
      </c>
      <c r="F13" s="53"/>
      <c r="G13" s="54">
        <v>0</v>
      </c>
      <c r="H13" s="53"/>
      <c r="I13" s="54">
        <v>0</v>
      </c>
      <c r="J13" s="53"/>
      <c r="K13" s="54">
        <v>0</v>
      </c>
      <c r="L13" s="53"/>
      <c r="M13" s="54">
        <f>PL!G96</f>
        <v>-36167</v>
      </c>
      <c r="N13" s="53"/>
      <c r="O13" s="54">
        <f>SUM(E13:N13)</f>
        <v>-36167</v>
      </c>
      <c r="P13" s="53"/>
      <c r="Q13" s="54">
        <f>PL!G97</f>
        <v>716</v>
      </c>
      <c r="R13" s="55"/>
      <c r="S13" s="54">
        <f>SUM(O13:Q13)</f>
        <v>-35451</v>
      </c>
    </row>
    <row r="14" spans="1:19" s="36" customFormat="1" ht="21.95" customHeight="1">
      <c r="A14" s="43" t="s">
        <v>91</v>
      </c>
      <c r="C14" s="52"/>
      <c r="D14" s="37"/>
      <c r="E14" s="53">
        <f>SUM(E13:E13)</f>
        <v>0</v>
      </c>
      <c r="F14" s="53"/>
      <c r="G14" s="53">
        <f>SUM(G13:G13)</f>
        <v>0</v>
      </c>
      <c r="H14" s="53"/>
      <c r="I14" s="53">
        <f>SUM(I13:I13)</f>
        <v>0</v>
      </c>
      <c r="J14" s="53"/>
      <c r="K14" s="53">
        <f>SUM(K13:K13)</f>
        <v>0</v>
      </c>
      <c r="L14" s="53"/>
      <c r="M14" s="53">
        <f>SUM(M13:M13)</f>
        <v>-36167</v>
      </c>
      <c r="N14" s="53"/>
      <c r="O14" s="53">
        <f>SUM(O13:O13)</f>
        <v>-36167</v>
      </c>
      <c r="P14" s="53"/>
      <c r="Q14" s="53">
        <f>SUM(Q13:Q13)</f>
        <v>716</v>
      </c>
      <c r="R14" s="55"/>
      <c r="S14" s="53">
        <f>SUM(S13:S13)</f>
        <v>-35451</v>
      </c>
    </row>
    <row r="15" spans="1:19" s="36" customFormat="1" ht="21.95" customHeight="1">
      <c r="A15" s="43" t="s">
        <v>204</v>
      </c>
      <c r="C15" s="52"/>
      <c r="D15" s="37"/>
      <c r="E15" s="53">
        <v>0</v>
      </c>
      <c r="F15" s="53"/>
      <c r="G15" s="53">
        <v>0</v>
      </c>
      <c r="H15" s="53"/>
      <c r="I15" s="53">
        <v>0</v>
      </c>
      <c r="J15" s="53"/>
      <c r="K15" s="53">
        <v>0</v>
      </c>
      <c r="L15" s="53"/>
      <c r="M15" s="53">
        <v>0</v>
      </c>
      <c r="N15" s="53"/>
      <c r="O15" s="53">
        <v>0</v>
      </c>
      <c r="P15" s="53"/>
      <c r="Q15" s="53">
        <v>-13423</v>
      </c>
      <c r="S15" s="53">
        <f>SUM(O15:Q15)</f>
        <v>-13423</v>
      </c>
    </row>
    <row r="16" spans="1:19" s="36" customFormat="1" ht="21.95" customHeight="1">
      <c r="A16" s="43" t="s">
        <v>147</v>
      </c>
      <c r="C16" s="52"/>
      <c r="D16" s="37"/>
      <c r="E16" s="53">
        <v>198621</v>
      </c>
      <c r="F16" s="53"/>
      <c r="G16" s="53">
        <v>-128621</v>
      </c>
      <c r="H16" s="53"/>
      <c r="I16" s="53">
        <v>0</v>
      </c>
      <c r="J16" s="53"/>
      <c r="K16" s="53">
        <v>0</v>
      </c>
      <c r="L16" s="53"/>
      <c r="M16" s="53">
        <v>0</v>
      </c>
      <c r="N16" s="53"/>
      <c r="O16" s="54">
        <f>SUM(E16:N16)</f>
        <v>70000</v>
      </c>
      <c r="P16" s="53"/>
      <c r="Q16" s="53">
        <v>0</v>
      </c>
      <c r="S16" s="53">
        <f>SUM(O16:Q16)</f>
        <v>70000</v>
      </c>
    </row>
    <row r="17" spans="1:19" s="36" customFormat="1" ht="21.95" customHeight="1" thickBot="1">
      <c r="A17" s="45" t="s">
        <v>201</v>
      </c>
      <c r="C17" s="52"/>
      <c r="D17" s="37"/>
      <c r="E17" s="56">
        <f>SUM(E14:E16,E12)</f>
        <v>3177922</v>
      </c>
      <c r="F17" s="53"/>
      <c r="G17" s="56">
        <f>SUM(G14:G16,G12)</f>
        <v>2671498</v>
      </c>
      <c r="H17" s="53"/>
      <c r="I17" s="56">
        <f>SUM(I14:I16,I12)</f>
        <v>-206</v>
      </c>
      <c r="J17" s="53" t="e">
        <f>SUM(#REF!)</f>
        <v>#REF!</v>
      </c>
      <c r="K17" s="56">
        <f>SUM(K14:K16,K12)</f>
        <v>44400</v>
      </c>
      <c r="L17" s="53"/>
      <c r="M17" s="56">
        <f>SUM(M14:M16,M12)</f>
        <v>-5660878</v>
      </c>
      <c r="N17" s="53"/>
      <c r="O17" s="56">
        <f>SUM(O14:O16,O12)</f>
        <v>232736</v>
      </c>
      <c r="P17" s="53" t="e">
        <f>SUM(#REF!)</f>
        <v>#REF!</v>
      </c>
      <c r="Q17" s="56">
        <f>SUM(Q14:Q16,Q12)</f>
        <v>-21412</v>
      </c>
      <c r="R17" s="55" t="e">
        <f>SUM(#REF!)</f>
        <v>#REF!</v>
      </c>
      <c r="S17" s="56">
        <f>SUM(S14:S16,S12)</f>
        <v>211324</v>
      </c>
    </row>
    <row r="18" spans="1:19" s="36" customFormat="1" ht="21.95" customHeight="1" thickTop="1">
      <c r="A18" s="43"/>
      <c r="C18" s="52"/>
      <c r="D18" s="37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Q18" s="53"/>
      <c r="R18" s="53"/>
    </row>
    <row r="19" spans="1:19" s="36" customFormat="1" ht="21.95" customHeight="1">
      <c r="A19" s="21" t="s">
        <v>169</v>
      </c>
      <c r="C19" s="52"/>
      <c r="D19" s="37"/>
      <c r="E19" s="53">
        <v>3451637</v>
      </c>
      <c r="F19" s="53"/>
      <c r="G19" s="53">
        <v>2450783</v>
      </c>
      <c r="H19" s="53"/>
      <c r="I19" s="53">
        <v>-206</v>
      </c>
      <c r="J19" s="53"/>
      <c r="K19" s="53">
        <v>44400</v>
      </c>
      <c r="L19" s="53"/>
      <c r="M19" s="53">
        <v>-5618716</v>
      </c>
      <c r="N19" s="53"/>
      <c r="O19" s="53">
        <f>SUM(E19:N19)</f>
        <v>327898</v>
      </c>
      <c r="P19" s="53"/>
      <c r="Q19" s="53">
        <v>-21036</v>
      </c>
      <c r="S19" s="53">
        <f>SUM(O19:Q19)</f>
        <v>306862</v>
      </c>
    </row>
    <row r="20" spans="1:19" s="36" customFormat="1" ht="21.95" customHeight="1">
      <c r="A20" s="43" t="s">
        <v>186</v>
      </c>
      <c r="C20" s="52"/>
      <c r="D20" s="37"/>
      <c r="E20" s="54">
        <v>0</v>
      </c>
      <c r="F20" s="53"/>
      <c r="G20" s="54">
        <v>0</v>
      </c>
      <c r="H20" s="53"/>
      <c r="I20" s="54">
        <v>0</v>
      </c>
      <c r="J20" s="53"/>
      <c r="K20" s="54">
        <v>0</v>
      </c>
      <c r="L20" s="53"/>
      <c r="M20" s="54">
        <f>PL!E96</f>
        <v>33130</v>
      </c>
      <c r="N20" s="53"/>
      <c r="O20" s="54">
        <f>SUM(E20:N20)</f>
        <v>33130</v>
      </c>
      <c r="P20" s="53"/>
      <c r="Q20" s="54">
        <f>PL!E97</f>
        <v>204</v>
      </c>
      <c r="S20" s="54">
        <f>SUM(O20:Q20)</f>
        <v>33334</v>
      </c>
    </row>
    <row r="21" spans="1:19" s="36" customFormat="1" ht="21.95" customHeight="1">
      <c r="A21" s="43" t="s">
        <v>187</v>
      </c>
      <c r="C21" s="52"/>
      <c r="D21" s="37"/>
      <c r="E21" s="53">
        <f>SUM(E20:E20)</f>
        <v>0</v>
      </c>
      <c r="F21" s="53"/>
      <c r="G21" s="53">
        <f>SUM(G20:G20)</f>
        <v>0</v>
      </c>
      <c r="H21" s="53"/>
      <c r="I21" s="53">
        <f>SUM(I20:I20)</f>
        <v>0</v>
      </c>
      <c r="J21" s="53"/>
      <c r="K21" s="53">
        <f>SUM(K20:K20)</f>
        <v>0</v>
      </c>
      <c r="L21" s="53"/>
      <c r="M21" s="53">
        <f>SUM(M20:M20)</f>
        <v>33130</v>
      </c>
      <c r="N21" s="53"/>
      <c r="O21" s="53">
        <f>SUM(O20:O20)</f>
        <v>33130</v>
      </c>
      <c r="P21" s="53"/>
      <c r="Q21" s="53">
        <f>SUM(Q20:Q20)</f>
        <v>204</v>
      </c>
      <c r="S21" s="53">
        <f>SUM(S20:S20)</f>
        <v>33334</v>
      </c>
    </row>
    <row r="22" spans="1:19" s="36" customFormat="1" ht="21.95" customHeight="1" thickBot="1">
      <c r="A22" s="45" t="s">
        <v>202</v>
      </c>
      <c r="C22" s="52"/>
      <c r="D22" s="37"/>
      <c r="E22" s="56">
        <f>SUM(E19:E21)-E21</f>
        <v>3451637</v>
      </c>
      <c r="F22" s="53"/>
      <c r="G22" s="56">
        <f>SUM(G19:G21)-G21</f>
        <v>2450783</v>
      </c>
      <c r="H22" s="53"/>
      <c r="I22" s="56">
        <f>SUM(I19:I21)-I21</f>
        <v>-206</v>
      </c>
      <c r="J22" s="53" t="e">
        <f>SUM(#REF!)</f>
        <v>#REF!</v>
      </c>
      <c r="K22" s="56">
        <f>SUM(K19:K21)-K21</f>
        <v>44400</v>
      </c>
      <c r="L22" s="53"/>
      <c r="M22" s="56">
        <f>SUM(M19:M21)-M21</f>
        <v>-5585586</v>
      </c>
      <c r="N22" s="53"/>
      <c r="O22" s="56">
        <f>SUM(O19:O21)-O21</f>
        <v>361028</v>
      </c>
      <c r="P22" s="53" t="e">
        <f>SUM(#REF!)</f>
        <v>#REF!</v>
      </c>
      <c r="Q22" s="56">
        <f>SUM(Q19:Q21)-Q21</f>
        <v>-20832</v>
      </c>
      <c r="R22" s="36" t="e">
        <f>SUM(#REF!)</f>
        <v>#REF!</v>
      </c>
      <c r="S22" s="56">
        <f>SUM(S19:S21)-S21</f>
        <v>340196</v>
      </c>
    </row>
    <row r="23" spans="1:19" s="36" customFormat="1" ht="21.95" customHeight="1" thickTop="1">
      <c r="A23" s="43"/>
      <c r="C23" s="52"/>
      <c r="D23" s="37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Q23" s="53"/>
      <c r="R23" s="53"/>
    </row>
    <row r="24" spans="1:19" ht="21.95" customHeight="1">
      <c r="A24" s="28" t="s">
        <v>4</v>
      </c>
    </row>
    <row r="55" spans="1:1" ht="21.95" customHeight="1">
      <c r="A55" s="28" t="s">
        <v>99</v>
      </c>
    </row>
  </sheetData>
  <mergeCells count="4">
    <mergeCell ref="K8:M8"/>
    <mergeCell ref="A4:N4"/>
    <mergeCell ref="E7:O7"/>
    <mergeCell ref="E6:S6"/>
  </mergeCells>
  <printOptions horizontalCentered="1" gridLinesSet="0"/>
  <pageMargins left="0.39370078740157499" right="0.196850393700787" top="0.98425196850393704" bottom="0" header="0.196850393700787" footer="0.196850393700787"/>
  <pageSetup paperSize="9" scale="85" orientation="landscape" r:id="rId1"/>
  <ignoredErrors>
    <ignoredError sqref="O21:P21 R21:S21" formula="1"/>
    <ignoredError sqref="E14:N14 O14:S1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36080-033D-424B-86A1-79C06675076F}">
  <dimension ref="A1:R50"/>
  <sheetViews>
    <sheetView showGridLines="0" view="pageBreakPreview" zoomScaleNormal="100" zoomScaleSheetLayoutView="100" workbookViewId="0"/>
  </sheetViews>
  <sheetFormatPr defaultColWidth="7" defaultRowHeight="21.95" customHeight="1"/>
  <cols>
    <col min="1" max="1" width="35.7109375" style="28" customWidth="1"/>
    <col min="2" max="2" width="0.85546875" style="29" customWidth="1"/>
    <col min="3" max="3" width="7.7109375" style="29" customWidth="1"/>
    <col min="4" max="4" width="0.85546875" style="29" customWidth="1"/>
    <col min="5" max="5" width="15.7109375" style="29" customWidth="1"/>
    <col min="6" max="6" width="0.85546875" style="29" customWidth="1"/>
    <col min="7" max="7" width="15.7109375" style="29" customWidth="1"/>
    <col min="8" max="8" width="0.85546875" style="29" customWidth="1"/>
    <col min="9" max="9" width="15.7109375" style="29" customWidth="1"/>
    <col min="10" max="10" width="0.85546875" style="29" customWidth="1"/>
    <col min="11" max="11" width="15.7109375" style="29" customWidth="1"/>
    <col min="12" max="12" width="0.85546875" style="29" customWidth="1"/>
    <col min="13" max="13" width="15.7109375" style="29" customWidth="1"/>
    <col min="14" max="14" width="0.85546875" style="29" customWidth="1"/>
    <col min="15" max="15" width="15.7109375" style="29" customWidth="1"/>
    <col min="16" max="16" width="0.85546875" style="29" customWidth="1"/>
    <col min="17" max="16384" width="7" style="29"/>
  </cols>
  <sheetData>
    <row r="1" spans="1:18" ht="21.95" customHeight="1">
      <c r="O1" s="30" t="s">
        <v>62</v>
      </c>
    </row>
    <row r="2" spans="1:18" s="28" customFormat="1" ht="21.95" customHeight="1">
      <c r="A2" s="91" t="s">
        <v>100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8" s="32" customFormat="1" ht="21.95" customHeight="1">
      <c r="A3" s="91" t="s">
        <v>160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8" s="32" customFormat="1" ht="21.95" customHeight="1">
      <c r="A4" s="91" t="s">
        <v>203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</row>
    <row r="5" spans="1:18" s="32" customFormat="1" ht="21.95" customHeight="1">
      <c r="H5" s="29"/>
      <c r="I5" s="33"/>
      <c r="L5" s="29"/>
      <c r="O5" s="33" t="s">
        <v>61</v>
      </c>
    </row>
    <row r="6" spans="1:18" s="32" customFormat="1" ht="21.95" customHeight="1">
      <c r="D6" s="34"/>
      <c r="E6" s="94" t="s">
        <v>29</v>
      </c>
      <c r="F6" s="94"/>
      <c r="G6" s="94"/>
      <c r="H6" s="94"/>
      <c r="I6" s="94"/>
      <c r="J6" s="94"/>
      <c r="K6" s="94"/>
      <c r="L6" s="94"/>
      <c r="M6" s="94"/>
      <c r="N6" s="94"/>
      <c r="O6" s="94"/>
    </row>
    <row r="7" spans="1:18" s="32" customFormat="1" ht="21.95" customHeight="1">
      <c r="D7" s="35"/>
      <c r="E7" s="35"/>
      <c r="F7" s="35"/>
      <c r="G7" s="35"/>
      <c r="H7" s="35"/>
      <c r="I7" s="9" t="s">
        <v>125</v>
      </c>
      <c r="J7" s="35"/>
      <c r="K7" s="36"/>
      <c r="L7" s="36"/>
      <c r="M7" s="36"/>
      <c r="N7" s="35"/>
      <c r="O7" s="37"/>
    </row>
    <row r="8" spans="1:18" s="32" customFormat="1" ht="21.95" customHeight="1">
      <c r="D8" s="35"/>
      <c r="E8" s="35" t="s">
        <v>35</v>
      </c>
      <c r="F8" s="35"/>
      <c r="G8" s="35"/>
      <c r="H8" s="35"/>
      <c r="I8" s="9" t="s">
        <v>102</v>
      </c>
      <c r="J8" s="35"/>
      <c r="K8" s="90" t="s">
        <v>24</v>
      </c>
      <c r="L8" s="90"/>
      <c r="M8" s="90"/>
      <c r="N8" s="35"/>
      <c r="O8" s="37"/>
    </row>
    <row r="9" spans="1:18" s="35" customFormat="1" ht="21.95" customHeight="1">
      <c r="E9" s="35" t="s">
        <v>38</v>
      </c>
      <c r="G9" s="35" t="s">
        <v>22</v>
      </c>
      <c r="I9" s="9" t="s">
        <v>103</v>
      </c>
      <c r="K9" s="37" t="s">
        <v>79</v>
      </c>
      <c r="M9" s="37" t="s">
        <v>77</v>
      </c>
      <c r="O9" s="37"/>
    </row>
    <row r="10" spans="1:18" s="35" customFormat="1" ht="21.95" customHeight="1">
      <c r="E10" s="39" t="s">
        <v>15</v>
      </c>
      <c r="G10" s="39" t="s">
        <v>23</v>
      </c>
      <c r="I10" s="40" t="s">
        <v>104</v>
      </c>
      <c r="K10" s="38" t="s">
        <v>164</v>
      </c>
      <c r="L10" s="37"/>
      <c r="M10" s="38" t="s">
        <v>107</v>
      </c>
      <c r="O10" s="38" t="s">
        <v>20</v>
      </c>
    </row>
    <row r="11" spans="1:18" s="32" customFormat="1" ht="21.95" customHeight="1">
      <c r="A11" s="21" t="s">
        <v>156</v>
      </c>
      <c r="C11" s="41"/>
      <c r="D11" s="41"/>
      <c r="E11" s="42">
        <v>2979301</v>
      </c>
      <c r="F11" s="42"/>
      <c r="G11" s="42">
        <v>2800119</v>
      </c>
      <c r="H11" s="42"/>
      <c r="I11" s="42">
        <v>-206</v>
      </c>
      <c r="J11" s="42"/>
      <c r="K11" s="42">
        <v>44400</v>
      </c>
      <c r="L11" s="42"/>
      <c r="M11" s="42">
        <v>-5624711</v>
      </c>
      <c r="N11" s="42"/>
      <c r="O11" s="42">
        <f>SUM(E11:N11)</f>
        <v>198903</v>
      </c>
    </row>
    <row r="12" spans="1:18" s="32" customFormat="1" ht="21.95" customHeight="1">
      <c r="A12" s="43" t="s">
        <v>97</v>
      </c>
      <c r="C12" s="41"/>
      <c r="D12" s="41"/>
      <c r="E12" s="44">
        <v>0</v>
      </c>
      <c r="F12" s="42"/>
      <c r="G12" s="44">
        <v>0</v>
      </c>
      <c r="H12" s="42"/>
      <c r="I12" s="44">
        <v>0</v>
      </c>
      <c r="J12" s="42"/>
      <c r="K12" s="44">
        <v>0</v>
      </c>
      <c r="L12" s="42"/>
      <c r="M12" s="44">
        <f>PL!K96</f>
        <v>-36167</v>
      </c>
      <c r="N12" s="42"/>
      <c r="O12" s="44">
        <f>SUM(E12:N12)</f>
        <v>-36167</v>
      </c>
    </row>
    <row r="13" spans="1:18" s="32" customFormat="1" ht="21.95" customHeight="1">
      <c r="A13" s="43" t="s">
        <v>91</v>
      </c>
      <c r="C13" s="41"/>
      <c r="D13" s="41"/>
      <c r="E13" s="42">
        <f>SUM(E12:E12)</f>
        <v>0</v>
      </c>
      <c r="F13" s="42"/>
      <c r="G13" s="42">
        <f>SUM(G12:G12)</f>
        <v>0</v>
      </c>
      <c r="H13" s="42"/>
      <c r="I13" s="42">
        <f>SUM(I12:I12)</f>
        <v>0</v>
      </c>
      <c r="J13" s="42"/>
      <c r="K13" s="42">
        <f>SUM(K12:K12)</f>
        <v>0</v>
      </c>
      <c r="L13" s="42"/>
      <c r="M13" s="42">
        <f>SUM(M12:M12)</f>
        <v>-36167</v>
      </c>
      <c r="N13" s="42"/>
      <c r="O13" s="42">
        <f>SUM(O12:O12)</f>
        <v>-36167</v>
      </c>
    </row>
    <row r="14" spans="1:18" s="32" customFormat="1" ht="21.95" customHeight="1">
      <c r="A14" s="43" t="s">
        <v>147</v>
      </c>
      <c r="C14" s="41"/>
      <c r="D14" s="41"/>
      <c r="E14" s="42">
        <v>198621</v>
      </c>
      <c r="F14" s="42"/>
      <c r="G14" s="42">
        <v>-128621</v>
      </c>
      <c r="H14" s="42"/>
      <c r="I14" s="42">
        <v>0</v>
      </c>
      <c r="J14" s="42"/>
      <c r="K14" s="42">
        <v>0</v>
      </c>
      <c r="L14" s="42"/>
      <c r="M14" s="42">
        <v>0</v>
      </c>
      <c r="N14" s="42"/>
      <c r="O14" s="44">
        <f>SUM(E14:N14)</f>
        <v>70000</v>
      </c>
    </row>
    <row r="15" spans="1:18" ht="21.95" customHeight="1" thickBot="1">
      <c r="A15" s="45" t="s">
        <v>201</v>
      </c>
      <c r="E15" s="46">
        <f>SUM(E13:E14,E11)</f>
        <v>3177922</v>
      </c>
      <c r="F15" s="42"/>
      <c r="G15" s="46">
        <f>SUM(G13:G14,G11)</f>
        <v>2671498</v>
      </c>
      <c r="H15" s="42"/>
      <c r="I15" s="46">
        <f>SUM(I13:I14,I11)</f>
        <v>-206</v>
      </c>
      <c r="J15" s="42"/>
      <c r="K15" s="46">
        <f>SUM(K13:K14,K11)</f>
        <v>44400</v>
      </c>
      <c r="L15" s="42"/>
      <c r="M15" s="46">
        <f>SUM(M13:M14,M11)</f>
        <v>-5660878</v>
      </c>
      <c r="N15" s="42"/>
      <c r="O15" s="46">
        <f>SUM(O13:O14,O11)</f>
        <v>232736</v>
      </c>
    </row>
    <row r="16" spans="1:18" ht="21.95" customHeight="1" thickTop="1"/>
    <row r="17" spans="1:15" s="32" customFormat="1" ht="21.95" customHeight="1">
      <c r="A17" s="21" t="s">
        <v>169</v>
      </c>
      <c r="C17" s="41"/>
      <c r="D17" s="41"/>
      <c r="E17" s="42">
        <v>3451637</v>
      </c>
      <c r="F17" s="42"/>
      <c r="G17" s="42">
        <v>2450783</v>
      </c>
      <c r="H17" s="42"/>
      <c r="I17" s="42">
        <v>-206</v>
      </c>
      <c r="J17" s="42"/>
      <c r="K17" s="42">
        <v>44400</v>
      </c>
      <c r="L17" s="42"/>
      <c r="M17" s="42">
        <v>-5618716</v>
      </c>
      <c r="N17" s="42"/>
      <c r="O17" s="42">
        <f>SUM(E17:N17)</f>
        <v>327898</v>
      </c>
    </row>
    <row r="18" spans="1:15" s="32" customFormat="1" ht="21.95" customHeight="1">
      <c r="A18" s="43" t="s">
        <v>186</v>
      </c>
      <c r="C18" s="41"/>
      <c r="D18" s="41"/>
      <c r="E18" s="44">
        <v>0</v>
      </c>
      <c r="F18" s="42"/>
      <c r="G18" s="44">
        <v>0</v>
      </c>
      <c r="H18" s="42"/>
      <c r="I18" s="44">
        <v>0</v>
      </c>
      <c r="J18" s="42"/>
      <c r="K18" s="44">
        <v>0</v>
      </c>
      <c r="L18" s="42"/>
      <c r="M18" s="44">
        <f>PL!I96</f>
        <v>33130</v>
      </c>
      <c r="N18" s="42"/>
      <c r="O18" s="44">
        <f>SUM(E18:N18)</f>
        <v>33130</v>
      </c>
    </row>
    <row r="19" spans="1:15" s="32" customFormat="1" ht="21.95" customHeight="1">
      <c r="A19" s="43" t="s">
        <v>187</v>
      </c>
      <c r="C19" s="41"/>
      <c r="D19" s="41"/>
      <c r="E19" s="42">
        <f>SUM(E18:E18)</f>
        <v>0</v>
      </c>
      <c r="F19" s="42"/>
      <c r="G19" s="42">
        <f>SUM(G18:G18)</f>
        <v>0</v>
      </c>
      <c r="H19" s="42"/>
      <c r="I19" s="42">
        <f>SUM(I18:I18)</f>
        <v>0</v>
      </c>
      <c r="J19" s="42"/>
      <c r="K19" s="42">
        <f>SUM(K18:K18)</f>
        <v>0</v>
      </c>
      <c r="L19" s="42"/>
      <c r="M19" s="42">
        <f>SUM(M18:M18)</f>
        <v>33130</v>
      </c>
      <c r="N19" s="42"/>
      <c r="O19" s="42">
        <f>SUM(O18:O18)</f>
        <v>33130</v>
      </c>
    </row>
    <row r="20" spans="1:15" ht="21.95" customHeight="1" thickBot="1">
      <c r="A20" s="45" t="s">
        <v>202</v>
      </c>
      <c r="E20" s="46">
        <f>SUM(E17:E19)-E19</f>
        <v>3451637</v>
      </c>
      <c r="F20" s="42"/>
      <c r="G20" s="46">
        <f>SUM(G17:G19)-G19</f>
        <v>2450783</v>
      </c>
      <c r="H20" s="42"/>
      <c r="I20" s="46">
        <f>SUM(I17:I19)-I19</f>
        <v>-206</v>
      </c>
      <c r="J20" s="42"/>
      <c r="K20" s="46">
        <f>SUM(K17:K19)-K19</f>
        <v>44400</v>
      </c>
      <c r="L20" s="42"/>
      <c r="M20" s="46">
        <f>SUM(M17:M19)-M19</f>
        <v>-5585586</v>
      </c>
      <c r="N20" s="42"/>
      <c r="O20" s="46">
        <f>SUM(O17:O19)-O19</f>
        <v>361028</v>
      </c>
    </row>
    <row r="21" spans="1:15" ht="21.95" customHeight="1" thickTop="1"/>
    <row r="22" spans="1:15" ht="21.95" customHeight="1">
      <c r="A22" s="28" t="s">
        <v>4</v>
      </c>
    </row>
    <row r="50" spans="1:1" ht="21.95" customHeight="1">
      <c r="A50" s="28" t="s">
        <v>99</v>
      </c>
    </row>
  </sheetData>
  <mergeCells count="5">
    <mergeCell ref="K8:M8"/>
    <mergeCell ref="A2:M2"/>
    <mergeCell ref="A3:M3"/>
    <mergeCell ref="A4:R4"/>
    <mergeCell ref="E6:O6"/>
  </mergeCells>
  <printOptions horizontalCentered="1" gridLinesSet="0"/>
  <pageMargins left="0.39370078740157499" right="0.196850393700787" top="0.98425196850393704" bottom="0" header="0.196850393700787" footer="0.196850393700787"/>
  <pageSetup paperSize="9" scale="90" orientation="landscape" r:id="rId1"/>
  <ignoredErrors>
    <ignoredError sqref="O18 O19 O13" formula="1"/>
    <ignoredError sqref="E13:N13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0E1D0-8C8F-4AC6-8FD2-4F79BA53369D}">
  <dimension ref="A1:R108"/>
  <sheetViews>
    <sheetView showGridLines="0" view="pageBreakPreview" topLeftCell="A67" zoomScaleNormal="115" zoomScaleSheetLayoutView="100" workbookViewId="0">
      <selection activeCell="Z93" sqref="Z93"/>
    </sheetView>
  </sheetViews>
  <sheetFormatPr defaultColWidth="7" defaultRowHeight="21.95" customHeight="1"/>
  <cols>
    <col min="1" max="1" width="40.7109375" style="4" customWidth="1"/>
    <col min="2" max="2" width="6.7109375" style="9" customWidth="1"/>
    <col min="3" max="3" width="0.85546875" style="5" customWidth="1"/>
    <col min="4" max="4" width="7.7109375" style="5" customWidth="1"/>
    <col min="5" max="5" width="0.85546875" style="5" customWidth="1"/>
    <col min="6" max="6" width="12.7109375" style="12" customWidth="1"/>
    <col min="7" max="7" width="0.85546875" style="5" customWidth="1"/>
    <col min="8" max="8" width="12.7109375" style="12" customWidth="1"/>
    <col min="9" max="9" width="0.85546875" style="5" customWidth="1"/>
    <col min="10" max="10" width="12.7109375" style="12" customWidth="1"/>
    <col min="11" max="11" width="0.85546875" style="5" customWidth="1"/>
    <col min="12" max="12" width="12.7109375" style="12" customWidth="1"/>
    <col min="13" max="13" width="0.85546875" style="5" customWidth="1"/>
    <col min="14" max="16384" width="7" style="5"/>
  </cols>
  <sheetData>
    <row r="1" spans="1:18" s="4" customFormat="1" ht="21.9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62</v>
      </c>
    </row>
    <row r="2" spans="1:18" s="4" customFormat="1" ht="21.95" customHeight="1">
      <c r="A2" s="1" t="s">
        <v>100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8" s="4" customFormat="1" ht="21.95" customHeight="1">
      <c r="A3" s="2" t="s">
        <v>11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ht="21.95" customHeight="1">
      <c r="A4" s="2" t="s">
        <v>203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8" s="6" customFormat="1" ht="21.95" customHeight="1">
      <c r="K5" s="5"/>
      <c r="L5" s="3" t="s">
        <v>61</v>
      </c>
    </row>
    <row r="6" spans="1:18" s="7" customFormat="1" ht="21.95" customHeight="1">
      <c r="F6" s="89" t="s">
        <v>21</v>
      </c>
      <c r="G6" s="89"/>
      <c r="H6" s="89"/>
      <c r="I6" s="8"/>
      <c r="J6" s="89" t="s">
        <v>29</v>
      </c>
      <c r="K6" s="89"/>
      <c r="L6" s="89"/>
    </row>
    <row r="7" spans="1:18" ht="21.95" customHeight="1">
      <c r="C7" s="10"/>
      <c r="D7" s="10" t="s">
        <v>0</v>
      </c>
      <c r="E7" s="10"/>
      <c r="F7" s="10">
        <v>2568</v>
      </c>
      <c r="G7" s="11"/>
      <c r="H7" s="10">
        <v>2567</v>
      </c>
      <c r="J7" s="10">
        <v>2568</v>
      </c>
      <c r="K7" s="11"/>
      <c r="L7" s="10">
        <v>2567</v>
      </c>
    </row>
    <row r="8" spans="1:18" s="4" customFormat="1" ht="21.95" customHeight="1">
      <c r="A8" s="2" t="s">
        <v>46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8" s="6" customFormat="1" ht="21.95" customHeight="1">
      <c r="A9" s="4" t="s">
        <v>188</v>
      </c>
      <c r="B9" s="5"/>
      <c r="C9" s="5"/>
      <c r="D9" s="5"/>
      <c r="E9" s="5"/>
      <c r="F9" s="12">
        <f>PL!E91</f>
        <v>32998</v>
      </c>
      <c r="G9" s="12"/>
      <c r="H9" s="12">
        <f>PL!G91</f>
        <v>-35682</v>
      </c>
      <c r="I9" s="12"/>
      <c r="J9" s="12">
        <f>PL!I91</f>
        <v>33130</v>
      </c>
      <c r="K9" s="12"/>
      <c r="L9" s="12">
        <f>PL!K91</f>
        <v>-36677</v>
      </c>
      <c r="P9" s="12"/>
      <c r="R9" s="12"/>
    </row>
    <row r="10" spans="1:18" s="6" customFormat="1" ht="21.95" customHeight="1">
      <c r="A10" s="5" t="s">
        <v>196</v>
      </c>
      <c r="B10" s="5"/>
      <c r="C10" s="5"/>
      <c r="D10" s="5"/>
      <c r="E10" s="5"/>
      <c r="F10" s="12"/>
      <c r="G10" s="12"/>
      <c r="H10" s="12"/>
      <c r="I10" s="12"/>
      <c r="J10" s="12"/>
      <c r="K10" s="12"/>
      <c r="L10" s="12"/>
      <c r="P10" s="12"/>
      <c r="R10" s="12"/>
    </row>
    <row r="11" spans="1:18" ht="21.95" customHeight="1">
      <c r="A11" s="5" t="s">
        <v>95</v>
      </c>
      <c r="B11" s="5"/>
      <c r="C11" s="13"/>
      <c r="D11" s="13"/>
      <c r="G11" s="12"/>
      <c r="I11" s="12"/>
      <c r="K11" s="12"/>
      <c r="P11" s="12"/>
      <c r="Q11" s="6"/>
      <c r="R11" s="12"/>
    </row>
    <row r="12" spans="1:18" ht="21.95" customHeight="1">
      <c r="A12" s="5" t="s">
        <v>189</v>
      </c>
      <c r="B12" s="5"/>
      <c r="C12" s="13"/>
      <c r="D12" s="13"/>
      <c r="E12" s="9"/>
      <c r="F12" s="14">
        <v>1030</v>
      </c>
      <c r="G12" s="14"/>
      <c r="H12" s="14">
        <v>0</v>
      </c>
      <c r="I12" s="14"/>
      <c r="J12" s="14">
        <v>1030</v>
      </c>
      <c r="K12" s="14"/>
      <c r="L12" s="14">
        <v>0</v>
      </c>
      <c r="P12" s="12"/>
      <c r="Q12" s="6"/>
      <c r="R12" s="12"/>
    </row>
    <row r="13" spans="1:18" ht="21.95" customHeight="1">
      <c r="A13" s="5" t="s">
        <v>126</v>
      </c>
      <c r="B13" s="5"/>
      <c r="C13" s="13"/>
      <c r="D13" s="13"/>
      <c r="E13" s="9"/>
      <c r="F13" s="14"/>
      <c r="G13" s="14"/>
      <c r="H13" s="14"/>
      <c r="I13" s="14"/>
      <c r="J13" s="14"/>
      <c r="K13" s="14"/>
      <c r="L13" s="14"/>
      <c r="P13" s="12"/>
      <c r="Q13" s="6"/>
      <c r="R13" s="12"/>
    </row>
    <row r="14" spans="1:18" ht="21.95" customHeight="1">
      <c r="A14" s="5" t="s">
        <v>127</v>
      </c>
      <c r="B14" s="5"/>
      <c r="D14" s="13"/>
      <c r="F14" s="14">
        <v>-5</v>
      </c>
      <c r="G14" s="14"/>
      <c r="H14" s="14">
        <v>-511</v>
      </c>
      <c r="I14" s="14"/>
      <c r="J14" s="12">
        <v>0</v>
      </c>
      <c r="K14" s="14"/>
      <c r="L14" s="14">
        <v>0</v>
      </c>
      <c r="P14" s="12"/>
      <c r="Q14" s="6"/>
      <c r="R14" s="12"/>
    </row>
    <row r="15" spans="1:18" ht="21.95" customHeight="1">
      <c r="A15" s="5" t="s">
        <v>205</v>
      </c>
      <c r="B15" s="5"/>
      <c r="D15" s="13"/>
      <c r="F15" s="14">
        <v>0</v>
      </c>
      <c r="G15" s="14"/>
      <c r="H15" s="14">
        <v>57</v>
      </c>
      <c r="I15" s="14"/>
      <c r="J15" s="12">
        <v>0</v>
      </c>
      <c r="K15" s="14"/>
      <c r="L15" s="14">
        <v>0</v>
      </c>
      <c r="P15" s="12"/>
      <c r="Q15" s="6"/>
      <c r="R15" s="12"/>
    </row>
    <row r="16" spans="1:18" ht="21.95" customHeight="1">
      <c r="A16" s="5" t="s">
        <v>206</v>
      </c>
      <c r="B16" s="5"/>
      <c r="D16" s="13"/>
      <c r="F16" s="14">
        <v>0</v>
      </c>
      <c r="G16" s="14"/>
      <c r="H16" s="14">
        <v>52</v>
      </c>
      <c r="I16" s="14"/>
      <c r="J16" s="12">
        <v>0</v>
      </c>
      <c r="K16" s="14"/>
      <c r="L16" s="14">
        <v>52</v>
      </c>
      <c r="P16" s="12"/>
      <c r="Q16" s="6"/>
      <c r="R16" s="12"/>
    </row>
    <row r="17" spans="1:18" ht="21.95" customHeight="1">
      <c r="A17" s="5" t="s">
        <v>98</v>
      </c>
      <c r="B17" s="5"/>
      <c r="C17" s="13"/>
      <c r="D17" s="15">
        <v>5.2</v>
      </c>
      <c r="E17" s="9"/>
      <c r="F17" s="14">
        <v>0</v>
      </c>
      <c r="G17" s="14"/>
      <c r="H17" s="14">
        <v>0</v>
      </c>
      <c r="I17" s="14"/>
      <c r="J17" s="14">
        <v>18685</v>
      </c>
      <c r="K17" s="14"/>
      <c r="L17" s="14">
        <v>23654</v>
      </c>
      <c r="P17" s="12"/>
      <c r="Q17" s="6"/>
      <c r="R17" s="12"/>
    </row>
    <row r="18" spans="1:18" ht="21.95" customHeight="1">
      <c r="A18" s="5" t="s">
        <v>220</v>
      </c>
      <c r="B18" s="5"/>
      <c r="C18" s="13"/>
      <c r="D18" s="13"/>
      <c r="E18" s="9"/>
      <c r="F18" s="14">
        <v>-38</v>
      </c>
      <c r="G18" s="14"/>
      <c r="H18" s="14">
        <v>-107</v>
      </c>
      <c r="I18" s="14"/>
      <c r="J18" s="14">
        <v>-26</v>
      </c>
      <c r="K18" s="14"/>
      <c r="L18" s="14">
        <v>-90</v>
      </c>
      <c r="P18" s="12"/>
      <c r="Q18" s="6"/>
      <c r="R18" s="12"/>
    </row>
    <row r="19" spans="1:18" ht="21.95" customHeight="1">
      <c r="A19" s="5" t="s">
        <v>207</v>
      </c>
      <c r="B19" s="5"/>
      <c r="C19" s="13"/>
      <c r="D19" s="13"/>
      <c r="E19" s="9"/>
      <c r="F19" s="14">
        <v>0</v>
      </c>
      <c r="G19" s="14"/>
      <c r="H19" s="14">
        <v>-1068</v>
      </c>
      <c r="I19" s="14"/>
      <c r="J19" s="14">
        <v>0</v>
      </c>
      <c r="K19" s="14"/>
      <c r="L19" s="14">
        <v>0</v>
      </c>
      <c r="P19" s="12"/>
      <c r="Q19" s="6"/>
      <c r="R19" s="12"/>
    </row>
    <row r="20" spans="1:18" ht="21.95" customHeight="1">
      <c r="A20" s="5" t="s">
        <v>221</v>
      </c>
      <c r="B20" s="5"/>
      <c r="C20" s="13"/>
      <c r="D20" s="13"/>
      <c r="E20" s="9"/>
      <c r="F20" s="14">
        <v>-19</v>
      </c>
      <c r="G20" s="14"/>
      <c r="H20" s="14">
        <v>-1954</v>
      </c>
      <c r="I20" s="14"/>
      <c r="J20" s="14">
        <v>-19</v>
      </c>
      <c r="K20" s="14"/>
      <c r="L20" s="14">
        <v>-1954</v>
      </c>
      <c r="P20" s="12"/>
      <c r="Q20" s="6"/>
      <c r="R20" s="12"/>
    </row>
    <row r="21" spans="1:18" ht="21.95" customHeight="1">
      <c r="A21" s="5" t="s">
        <v>119</v>
      </c>
      <c r="B21" s="5"/>
      <c r="C21" s="13"/>
      <c r="D21" s="13"/>
      <c r="E21" s="9"/>
      <c r="F21" s="14">
        <v>79808</v>
      </c>
      <c r="G21" s="14"/>
      <c r="H21" s="14">
        <v>85230</v>
      </c>
      <c r="I21" s="14"/>
      <c r="J21" s="14">
        <v>79755</v>
      </c>
      <c r="K21" s="14"/>
      <c r="L21" s="14">
        <v>85146</v>
      </c>
      <c r="P21" s="12"/>
      <c r="Q21" s="6"/>
      <c r="R21" s="12"/>
    </row>
    <row r="22" spans="1:18" ht="21.95" customHeight="1">
      <c r="A22" s="5" t="s">
        <v>117</v>
      </c>
      <c r="B22" s="5"/>
      <c r="C22" s="13"/>
      <c r="D22" s="13"/>
      <c r="E22" s="9"/>
      <c r="F22" s="14">
        <v>779</v>
      </c>
      <c r="G22" s="14"/>
      <c r="H22" s="14">
        <v>779</v>
      </c>
      <c r="I22" s="14"/>
      <c r="J22" s="14">
        <v>295</v>
      </c>
      <c r="K22" s="14"/>
      <c r="L22" s="14">
        <v>295</v>
      </c>
      <c r="P22" s="12"/>
      <c r="Q22" s="6"/>
      <c r="R22" s="12"/>
    </row>
    <row r="23" spans="1:18" ht="21.95" customHeight="1">
      <c r="A23" s="5" t="s">
        <v>166</v>
      </c>
      <c r="B23" s="5"/>
      <c r="C23" s="13"/>
      <c r="D23" s="13"/>
      <c r="E23" s="9"/>
      <c r="F23" s="14">
        <v>288</v>
      </c>
      <c r="G23" s="14"/>
      <c r="H23" s="14">
        <v>1050</v>
      </c>
      <c r="I23" s="14"/>
      <c r="J23" s="14">
        <v>288</v>
      </c>
      <c r="K23" s="14"/>
      <c r="L23" s="14">
        <v>1050</v>
      </c>
      <c r="P23" s="12"/>
      <c r="Q23" s="6"/>
      <c r="R23" s="12"/>
    </row>
    <row r="24" spans="1:18" ht="21.95" customHeight="1">
      <c r="A24" s="5" t="s">
        <v>128</v>
      </c>
      <c r="B24" s="5"/>
      <c r="C24" s="13"/>
      <c r="D24" s="13"/>
      <c r="E24" s="9"/>
      <c r="F24" s="16">
        <v>19</v>
      </c>
      <c r="G24" s="14"/>
      <c r="H24" s="14">
        <v>1011</v>
      </c>
      <c r="I24" s="14"/>
      <c r="J24" s="16">
        <v>19</v>
      </c>
      <c r="K24" s="14"/>
      <c r="L24" s="14">
        <v>1011</v>
      </c>
      <c r="P24" s="12"/>
      <c r="Q24" s="6"/>
      <c r="R24" s="12"/>
    </row>
    <row r="25" spans="1:18" ht="21.95" customHeight="1">
      <c r="A25" s="5" t="s">
        <v>71</v>
      </c>
      <c r="B25" s="5"/>
      <c r="C25" s="13"/>
      <c r="D25" s="13"/>
      <c r="F25" s="14">
        <v>8355</v>
      </c>
      <c r="G25" s="14"/>
      <c r="H25" s="14">
        <v>9542</v>
      </c>
      <c r="I25" s="14"/>
      <c r="J25" s="14">
        <v>0</v>
      </c>
      <c r="K25" s="14"/>
      <c r="L25" s="14">
        <v>0</v>
      </c>
      <c r="P25" s="12"/>
      <c r="Q25" s="6"/>
      <c r="R25" s="12"/>
    </row>
    <row r="26" spans="1:18" ht="21.95" customHeight="1">
      <c r="A26" s="5" t="s">
        <v>120</v>
      </c>
      <c r="B26" s="5"/>
      <c r="C26" s="13"/>
      <c r="D26" s="13"/>
      <c r="E26" s="9"/>
      <c r="F26" s="12">
        <v>134</v>
      </c>
      <c r="G26" s="12"/>
      <c r="H26" s="12">
        <v>174</v>
      </c>
      <c r="I26" s="12"/>
      <c r="J26" s="14">
        <v>86</v>
      </c>
      <c r="K26" s="12"/>
      <c r="L26" s="12">
        <v>100</v>
      </c>
      <c r="P26" s="12"/>
      <c r="Q26" s="6"/>
      <c r="R26" s="12"/>
    </row>
    <row r="27" spans="1:18" ht="21.95" customHeight="1">
      <c r="A27" s="5" t="s">
        <v>190</v>
      </c>
      <c r="B27" s="5"/>
      <c r="C27" s="13"/>
      <c r="D27" s="13"/>
      <c r="E27" s="9"/>
      <c r="F27" s="12">
        <v>296</v>
      </c>
      <c r="G27" s="12"/>
      <c r="H27" s="12">
        <v>339</v>
      </c>
      <c r="I27" s="12"/>
      <c r="J27" s="14">
        <v>72</v>
      </c>
      <c r="K27" s="12"/>
      <c r="L27" s="12">
        <v>113</v>
      </c>
      <c r="P27" s="12"/>
      <c r="Q27" s="6"/>
      <c r="R27" s="12"/>
    </row>
    <row r="28" spans="1:18" ht="21.95" customHeight="1">
      <c r="A28" s="5" t="s">
        <v>197</v>
      </c>
      <c r="B28" s="5"/>
      <c r="C28" s="13"/>
      <c r="D28" s="13"/>
      <c r="E28" s="9"/>
      <c r="F28" s="12">
        <v>3391</v>
      </c>
      <c r="G28" s="12"/>
      <c r="H28" s="14">
        <v>3400</v>
      </c>
      <c r="I28" s="14"/>
      <c r="J28" s="14">
        <v>0</v>
      </c>
      <c r="K28" s="14"/>
      <c r="L28" s="14">
        <v>0</v>
      </c>
      <c r="P28" s="12"/>
      <c r="Q28" s="6"/>
      <c r="R28" s="12"/>
    </row>
    <row r="29" spans="1:18" ht="21.95" customHeight="1">
      <c r="A29" s="5" t="s">
        <v>138</v>
      </c>
      <c r="B29" s="5"/>
      <c r="C29" s="13"/>
      <c r="D29" s="13"/>
      <c r="F29" s="12">
        <v>-544</v>
      </c>
      <c r="G29" s="12"/>
      <c r="H29" s="14">
        <v>-1872</v>
      </c>
      <c r="I29" s="12"/>
      <c r="J29" s="14">
        <v>-8706</v>
      </c>
      <c r="K29" s="12"/>
      <c r="L29" s="14">
        <v>-10397</v>
      </c>
      <c r="P29" s="12"/>
      <c r="Q29" s="6"/>
      <c r="R29" s="12"/>
    </row>
    <row r="30" spans="1:18" ht="21.95" customHeight="1">
      <c r="A30" s="5" t="s">
        <v>139</v>
      </c>
      <c r="B30" s="5"/>
      <c r="C30" s="13"/>
      <c r="D30" s="13"/>
      <c r="F30" s="17">
        <v>44383</v>
      </c>
      <c r="G30" s="12"/>
      <c r="H30" s="17">
        <v>62958</v>
      </c>
      <c r="I30" s="12"/>
      <c r="J30" s="18">
        <v>44514</v>
      </c>
      <c r="K30" s="12"/>
      <c r="L30" s="17">
        <v>65536</v>
      </c>
      <c r="P30" s="12"/>
      <c r="Q30" s="6"/>
      <c r="R30" s="12"/>
    </row>
    <row r="31" spans="1:18" ht="21.95" customHeight="1">
      <c r="A31" s="5" t="s">
        <v>162</v>
      </c>
      <c r="B31" s="5"/>
      <c r="C31" s="19"/>
      <c r="D31" s="19"/>
      <c r="E31" s="6"/>
      <c r="G31" s="12"/>
      <c r="I31" s="12"/>
      <c r="K31" s="12"/>
      <c r="P31" s="12"/>
      <c r="Q31" s="6"/>
      <c r="R31" s="12"/>
    </row>
    <row r="32" spans="1:18" ht="21.95" customHeight="1">
      <c r="A32" s="5" t="s">
        <v>56</v>
      </c>
      <c r="B32" s="5"/>
      <c r="C32" s="13"/>
      <c r="D32" s="13"/>
      <c r="F32" s="12">
        <f>SUM(F9:F30)</f>
        <v>170875</v>
      </c>
      <c r="G32" s="12"/>
      <c r="H32" s="12">
        <f>SUM(H9:H30)</f>
        <v>123398</v>
      </c>
      <c r="I32" s="12"/>
      <c r="J32" s="12">
        <f>SUM(J9:J30)</f>
        <v>169123</v>
      </c>
      <c r="K32" s="12"/>
      <c r="L32" s="12">
        <f>SUM(L9:L30)</f>
        <v>127839</v>
      </c>
      <c r="P32" s="12"/>
      <c r="Q32" s="6"/>
      <c r="R32" s="12"/>
    </row>
    <row r="33" spans="1:18" ht="21.95" customHeight="1">
      <c r="A33" s="5"/>
      <c r="B33" s="5"/>
      <c r="C33" s="13"/>
      <c r="D33" s="13"/>
      <c r="F33" s="5"/>
      <c r="H33" s="5"/>
      <c r="J33" s="5"/>
      <c r="L33" s="5"/>
      <c r="P33" s="12"/>
      <c r="Q33" s="6"/>
      <c r="R33" s="12"/>
    </row>
    <row r="34" spans="1:18" s="4" customFormat="1" ht="21.95" customHeight="1">
      <c r="A34" s="4" t="s">
        <v>4</v>
      </c>
      <c r="B34" s="20"/>
      <c r="C34" s="20"/>
      <c r="D34" s="20"/>
      <c r="E34" s="20"/>
      <c r="F34" s="20"/>
      <c r="G34" s="20"/>
      <c r="H34" s="20"/>
      <c r="J34" s="20"/>
      <c r="K34" s="20"/>
      <c r="L34" s="20"/>
      <c r="P34" s="12"/>
      <c r="Q34" s="6"/>
      <c r="R34" s="12"/>
    </row>
    <row r="35" spans="1:18" s="4" customFormat="1" ht="21.9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3" t="s">
        <v>62</v>
      </c>
      <c r="P35" s="12"/>
      <c r="Q35" s="6"/>
      <c r="R35" s="12"/>
    </row>
    <row r="36" spans="1:18" s="4" customFormat="1" ht="21.95" customHeight="1">
      <c r="A36" s="1" t="s">
        <v>100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P36" s="12"/>
      <c r="Q36" s="6"/>
      <c r="R36" s="12"/>
    </row>
    <row r="37" spans="1:18" s="4" customFormat="1" ht="21.95" customHeight="1">
      <c r="A37" s="2" t="s">
        <v>12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P37" s="12"/>
      <c r="Q37" s="6"/>
      <c r="R37" s="12"/>
    </row>
    <row r="38" spans="1:18" ht="21.95" customHeight="1">
      <c r="A38" s="2" t="s">
        <v>203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P38" s="12"/>
      <c r="Q38" s="6"/>
      <c r="R38" s="12"/>
    </row>
    <row r="39" spans="1:18" s="6" customFormat="1" ht="21.95" customHeight="1">
      <c r="K39" s="5"/>
      <c r="L39" s="3" t="s">
        <v>61</v>
      </c>
      <c r="P39" s="12"/>
      <c r="R39" s="12"/>
    </row>
    <row r="40" spans="1:18" s="7" customFormat="1" ht="21.95" customHeight="1">
      <c r="F40" s="89" t="s">
        <v>21</v>
      </c>
      <c r="G40" s="89"/>
      <c r="H40" s="89"/>
      <c r="I40" s="8"/>
      <c r="J40" s="89" t="s">
        <v>29</v>
      </c>
      <c r="K40" s="89"/>
      <c r="L40" s="89"/>
      <c r="P40" s="12"/>
      <c r="Q40" s="6"/>
      <c r="R40" s="12"/>
    </row>
    <row r="41" spans="1:18" ht="21.95" customHeight="1">
      <c r="C41" s="10"/>
      <c r="D41" s="10" t="s">
        <v>0</v>
      </c>
      <c r="E41" s="10"/>
      <c r="F41" s="10">
        <v>2568</v>
      </c>
      <c r="G41" s="11"/>
      <c r="H41" s="10">
        <v>2567</v>
      </c>
      <c r="J41" s="10">
        <v>2568</v>
      </c>
      <c r="K41" s="11"/>
      <c r="L41" s="10">
        <v>2567</v>
      </c>
      <c r="P41" s="12"/>
      <c r="Q41" s="6"/>
      <c r="R41" s="12"/>
    </row>
    <row r="42" spans="1:18" ht="21.95" customHeight="1">
      <c r="A42" s="2" t="s">
        <v>47</v>
      </c>
      <c r="C42" s="10"/>
      <c r="D42" s="10"/>
      <c r="E42" s="10"/>
      <c r="F42" s="10"/>
      <c r="G42" s="11"/>
      <c r="H42" s="10"/>
      <c r="J42" s="10"/>
      <c r="K42" s="11"/>
      <c r="L42" s="10"/>
      <c r="P42" s="12"/>
      <c r="Q42" s="6"/>
      <c r="R42" s="12"/>
    </row>
    <row r="43" spans="1:18" ht="21.95" customHeight="1">
      <c r="A43" s="5" t="s">
        <v>163</v>
      </c>
      <c r="B43" s="5"/>
      <c r="C43" s="13"/>
      <c r="D43" s="13"/>
      <c r="F43" s="5"/>
      <c r="H43" s="5"/>
      <c r="J43" s="5"/>
      <c r="L43" s="5"/>
      <c r="P43" s="12"/>
      <c r="Q43" s="6"/>
      <c r="R43" s="12"/>
    </row>
    <row r="44" spans="1:18" ht="21.95" customHeight="1">
      <c r="A44" s="5" t="s">
        <v>172</v>
      </c>
      <c r="B44" s="5"/>
      <c r="C44" s="13"/>
      <c r="D44" s="13"/>
      <c r="F44" s="12">
        <v>-126535</v>
      </c>
      <c r="G44" s="12"/>
      <c r="H44" s="12">
        <v>1179809</v>
      </c>
      <c r="I44" s="12"/>
      <c r="J44" s="12">
        <v>-139186</v>
      </c>
      <c r="K44" s="12"/>
      <c r="L44" s="12">
        <v>1186197</v>
      </c>
      <c r="P44" s="12"/>
      <c r="Q44" s="6"/>
      <c r="R44" s="12"/>
    </row>
    <row r="45" spans="1:18" ht="21.95" customHeight="1">
      <c r="A45" s="5" t="s">
        <v>48</v>
      </c>
      <c r="B45" s="5"/>
      <c r="C45" s="13"/>
      <c r="D45" s="13"/>
      <c r="F45" s="12">
        <v>3155</v>
      </c>
      <c r="G45" s="12"/>
      <c r="H45" s="12">
        <v>4485</v>
      </c>
      <c r="I45" s="12"/>
      <c r="J45" s="12">
        <v>3109</v>
      </c>
      <c r="K45" s="12"/>
      <c r="L45" s="12">
        <v>3962</v>
      </c>
      <c r="P45" s="12"/>
      <c r="Q45" s="6"/>
      <c r="R45" s="12"/>
    </row>
    <row r="46" spans="1:18" ht="21.95" customHeight="1">
      <c r="A46" s="5" t="s">
        <v>49</v>
      </c>
      <c r="B46" s="5"/>
      <c r="C46" s="13"/>
      <c r="D46" s="13"/>
      <c r="F46" s="12">
        <v>8363</v>
      </c>
      <c r="G46" s="12"/>
      <c r="H46" s="12">
        <v>37494</v>
      </c>
      <c r="I46" s="12"/>
      <c r="J46" s="12">
        <v>3884</v>
      </c>
      <c r="K46" s="12"/>
      <c r="L46" s="12">
        <v>35657</v>
      </c>
      <c r="P46" s="12"/>
      <c r="Q46" s="6"/>
      <c r="R46" s="12"/>
    </row>
    <row r="47" spans="1:18" ht="21.95" customHeight="1">
      <c r="A47" s="5" t="s">
        <v>118</v>
      </c>
      <c r="B47" s="5"/>
      <c r="C47" s="13"/>
      <c r="D47" s="13"/>
      <c r="F47" s="12">
        <v>-1941</v>
      </c>
      <c r="G47" s="12"/>
      <c r="H47" s="12">
        <v>0</v>
      </c>
      <c r="I47" s="12"/>
      <c r="J47" s="12">
        <v>-1955</v>
      </c>
      <c r="K47" s="12"/>
      <c r="L47" s="12">
        <v>0</v>
      </c>
      <c r="P47" s="12"/>
      <c r="Q47" s="6"/>
      <c r="R47" s="12"/>
    </row>
    <row r="48" spans="1:18" ht="21.95" customHeight="1">
      <c r="A48" s="5" t="s">
        <v>109</v>
      </c>
      <c r="B48" s="5"/>
      <c r="C48" s="13"/>
      <c r="D48" s="13"/>
      <c r="G48" s="12"/>
      <c r="I48" s="12"/>
      <c r="K48" s="12"/>
      <c r="P48" s="12"/>
      <c r="Q48" s="6"/>
      <c r="R48" s="12"/>
    </row>
    <row r="49" spans="1:18" ht="21.95" customHeight="1">
      <c r="A49" s="5" t="s">
        <v>173</v>
      </c>
      <c r="B49" s="5"/>
      <c r="C49" s="13"/>
      <c r="D49" s="13"/>
      <c r="F49" s="12">
        <v>-7292</v>
      </c>
      <c r="G49" s="12"/>
      <c r="H49" s="12">
        <v>-888379</v>
      </c>
      <c r="I49" s="12"/>
      <c r="J49" s="12">
        <v>-3090</v>
      </c>
      <c r="K49" s="12"/>
      <c r="L49" s="12">
        <v>-891230</v>
      </c>
      <c r="P49" s="12"/>
      <c r="Q49" s="6"/>
      <c r="R49" s="12"/>
    </row>
    <row r="50" spans="1:18" ht="21.95" customHeight="1">
      <c r="A50" s="5" t="s">
        <v>140</v>
      </c>
      <c r="B50" s="5"/>
      <c r="C50" s="13"/>
      <c r="D50" s="13"/>
      <c r="F50" s="17">
        <v>5664</v>
      </c>
      <c r="G50" s="12"/>
      <c r="H50" s="17">
        <v>151485</v>
      </c>
      <c r="I50" s="12"/>
      <c r="J50" s="17">
        <v>7971</v>
      </c>
      <c r="K50" s="12"/>
      <c r="L50" s="17">
        <v>151583</v>
      </c>
      <c r="P50" s="12"/>
      <c r="Q50" s="6"/>
      <c r="R50" s="12"/>
    </row>
    <row r="51" spans="1:18" ht="21.95" customHeight="1">
      <c r="A51" s="5" t="s">
        <v>46</v>
      </c>
      <c r="B51" s="5"/>
      <c r="C51" s="13"/>
      <c r="D51" s="13"/>
      <c r="E51" s="13"/>
      <c r="F51" s="12">
        <f>SUM(F44:F50)+F32</f>
        <v>52289</v>
      </c>
      <c r="G51" s="12"/>
      <c r="H51" s="12">
        <f>SUM(H44:H50)+H32</f>
        <v>608292</v>
      </c>
      <c r="I51" s="12"/>
      <c r="J51" s="12">
        <f>SUM(J44:J50)+J32</f>
        <v>39856</v>
      </c>
      <c r="K51" s="12"/>
      <c r="L51" s="12">
        <f>SUM(L44:L50)+L32</f>
        <v>614008</v>
      </c>
      <c r="P51" s="12"/>
      <c r="Q51" s="6"/>
      <c r="R51" s="12"/>
    </row>
    <row r="52" spans="1:18" ht="21.95" customHeight="1">
      <c r="A52" s="5" t="s">
        <v>50</v>
      </c>
      <c r="B52" s="5"/>
      <c r="C52" s="13"/>
      <c r="D52" s="13"/>
      <c r="E52" s="13"/>
      <c r="F52" s="12">
        <v>-44472</v>
      </c>
      <c r="G52" s="12"/>
      <c r="H52" s="12">
        <v>-63613</v>
      </c>
      <c r="I52" s="12"/>
      <c r="J52" s="12">
        <v>-44623</v>
      </c>
      <c r="K52" s="12"/>
      <c r="L52" s="12">
        <v>-86362</v>
      </c>
      <c r="P52" s="12"/>
      <c r="Q52" s="6"/>
      <c r="R52" s="12"/>
    </row>
    <row r="53" spans="1:18" ht="21.95" customHeight="1">
      <c r="A53" s="5" t="s">
        <v>53</v>
      </c>
      <c r="B53" s="5"/>
      <c r="C53" s="13"/>
      <c r="D53" s="13"/>
      <c r="E53" s="13"/>
      <c r="F53" s="12">
        <v>-3217</v>
      </c>
      <c r="G53" s="12"/>
      <c r="H53" s="12">
        <v>-11428</v>
      </c>
      <c r="I53" s="12"/>
      <c r="J53" s="12">
        <v>-1761</v>
      </c>
      <c r="K53" s="12"/>
      <c r="L53" s="12">
        <v>-9602</v>
      </c>
      <c r="P53" s="12"/>
      <c r="Q53" s="6"/>
      <c r="R53" s="12"/>
    </row>
    <row r="54" spans="1:18" ht="21.95" customHeight="1">
      <c r="A54" s="5" t="s">
        <v>146</v>
      </c>
      <c r="B54" s="5"/>
      <c r="C54" s="13"/>
      <c r="D54" s="13"/>
      <c r="E54" s="13"/>
      <c r="F54" s="12">
        <v>0</v>
      </c>
      <c r="G54" s="12"/>
      <c r="H54" s="12">
        <v>1776</v>
      </c>
      <c r="I54" s="12"/>
      <c r="J54" s="12">
        <v>0</v>
      </c>
      <c r="K54" s="12"/>
      <c r="L54" s="12">
        <v>0</v>
      </c>
      <c r="P54" s="12"/>
      <c r="Q54" s="6"/>
      <c r="R54" s="12"/>
    </row>
    <row r="55" spans="1:18" ht="21.95" customHeight="1">
      <c r="A55" s="5" t="s">
        <v>208</v>
      </c>
      <c r="B55" s="5"/>
      <c r="C55" s="13"/>
      <c r="D55" s="13"/>
      <c r="E55" s="13"/>
      <c r="F55" s="12">
        <v>0</v>
      </c>
      <c r="G55" s="12"/>
      <c r="H55" s="12">
        <v>325</v>
      </c>
      <c r="I55" s="12"/>
      <c r="J55" s="12">
        <v>0</v>
      </c>
      <c r="K55" s="12"/>
      <c r="L55" s="12">
        <v>0</v>
      </c>
      <c r="P55" s="12"/>
      <c r="Q55" s="6"/>
      <c r="R55" s="12"/>
    </row>
    <row r="56" spans="1:18" ht="21.95" customHeight="1">
      <c r="A56" s="5" t="s">
        <v>133</v>
      </c>
      <c r="B56" s="5"/>
      <c r="C56" s="13"/>
      <c r="D56" s="13"/>
      <c r="E56" s="13"/>
      <c r="F56" s="12">
        <v>-692</v>
      </c>
      <c r="G56" s="12"/>
      <c r="H56" s="12">
        <v>-1995</v>
      </c>
      <c r="I56" s="12"/>
      <c r="J56" s="12">
        <v>-692</v>
      </c>
      <c r="K56" s="12"/>
      <c r="L56" s="12">
        <v>-1995</v>
      </c>
      <c r="P56" s="12"/>
      <c r="Q56" s="6"/>
      <c r="R56" s="12"/>
    </row>
    <row r="57" spans="1:18" ht="21.95" customHeight="1">
      <c r="A57" s="21" t="s">
        <v>150</v>
      </c>
      <c r="B57" s="5"/>
      <c r="C57" s="13"/>
      <c r="D57" s="13"/>
      <c r="E57" s="13"/>
      <c r="F57" s="22">
        <f>SUM(F51:F56)</f>
        <v>3908</v>
      </c>
      <c r="G57" s="12"/>
      <c r="H57" s="22">
        <f>SUM(H51:H56)</f>
        <v>533357</v>
      </c>
      <c r="I57" s="12"/>
      <c r="J57" s="22">
        <f>SUM(J51:J56)</f>
        <v>-7220</v>
      </c>
      <c r="K57" s="12"/>
      <c r="L57" s="22">
        <f>SUM(L51:L56)</f>
        <v>516049</v>
      </c>
      <c r="P57" s="12"/>
      <c r="Q57" s="6"/>
      <c r="R57" s="12"/>
    </row>
    <row r="58" spans="1:18" ht="21.95" customHeight="1">
      <c r="A58" s="21" t="s">
        <v>27</v>
      </c>
      <c r="B58" s="5"/>
      <c r="C58" s="13"/>
      <c r="D58" s="13"/>
      <c r="G58" s="12"/>
      <c r="I58" s="12"/>
      <c r="K58" s="12"/>
      <c r="P58" s="12"/>
      <c r="Q58" s="6"/>
      <c r="R58" s="12"/>
    </row>
    <row r="59" spans="1:18" ht="21.95" customHeight="1">
      <c r="A59" s="5" t="s">
        <v>209</v>
      </c>
      <c r="B59" s="5"/>
      <c r="C59" s="13"/>
      <c r="D59" s="13"/>
      <c r="F59" s="12">
        <v>0</v>
      </c>
      <c r="G59" s="12"/>
      <c r="H59" s="12">
        <v>-13475</v>
      </c>
      <c r="I59" s="12"/>
      <c r="J59" s="12">
        <v>0</v>
      </c>
      <c r="K59" s="12"/>
      <c r="L59" s="12">
        <v>504367</v>
      </c>
      <c r="P59" s="12"/>
      <c r="Q59" s="6"/>
      <c r="R59" s="12"/>
    </row>
    <row r="60" spans="1:18" ht="21.95" customHeight="1">
      <c r="A60" s="5" t="s">
        <v>210</v>
      </c>
      <c r="B60" s="5"/>
      <c r="C60" s="13"/>
      <c r="D60" s="13">
        <v>2</v>
      </c>
      <c r="F60" s="12">
        <v>0</v>
      </c>
      <c r="G60" s="12"/>
      <c r="H60" s="12">
        <v>0</v>
      </c>
      <c r="I60" s="12"/>
      <c r="J60" s="12">
        <v>60000</v>
      </c>
      <c r="K60" s="12"/>
      <c r="L60" s="12">
        <v>2200</v>
      </c>
      <c r="P60" s="12"/>
      <c r="Q60" s="6"/>
      <c r="R60" s="12"/>
    </row>
    <row r="61" spans="1:18" ht="21.95" customHeight="1">
      <c r="A61" s="5" t="s">
        <v>69</v>
      </c>
      <c r="B61" s="5"/>
      <c r="C61" s="13"/>
      <c r="D61" s="13"/>
      <c r="F61" s="14">
        <v>0</v>
      </c>
      <c r="G61" s="14"/>
      <c r="H61" s="14">
        <v>0</v>
      </c>
      <c r="I61" s="14"/>
      <c r="J61" s="14">
        <v>0</v>
      </c>
      <c r="K61" s="14"/>
      <c r="L61" s="14">
        <v>-1500</v>
      </c>
      <c r="P61" s="12"/>
      <c r="Q61" s="6"/>
      <c r="R61" s="12"/>
    </row>
    <row r="62" spans="1:18" ht="21.95" customHeight="1">
      <c r="A62" s="5" t="s">
        <v>83</v>
      </c>
      <c r="B62" s="5"/>
      <c r="C62" s="13"/>
      <c r="D62" s="13"/>
      <c r="F62" s="14">
        <v>544</v>
      </c>
      <c r="G62" s="14"/>
      <c r="H62" s="14">
        <v>1872</v>
      </c>
      <c r="I62" s="14"/>
      <c r="J62" s="14">
        <v>4113</v>
      </c>
      <c r="K62" s="14"/>
      <c r="L62" s="14">
        <v>2407</v>
      </c>
      <c r="P62" s="12"/>
      <c r="Q62" s="6"/>
      <c r="R62" s="12"/>
    </row>
    <row r="63" spans="1:18" ht="21.95" customHeight="1">
      <c r="A63" s="5" t="s">
        <v>154</v>
      </c>
      <c r="B63" s="5"/>
      <c r="C63" s="13"/>
      <c r="D63" s="13"/>
      <c r="F63" s="14">
        <v>0</v>
      </c>
      <c r="G63" s="14"/>
      <c r="H63" s="14">
        <v>25</v>
      </c>
      <c r="I63" s="14"/>
      <c r="J63" s="14">
        <v>0</v>
      </c>
      <c r="K63" s="14"/>
      <c r="L63" s="14">
        <v>25</v>
      </c>
      <c r="P63" s="12"/>
      <c r="Q63" s="6"/>
      <c r="R63" s="12"/>
    </row>
    <row r="64" spans="1:18" ht="21.95" customHeight="1">
      <c r="A64" s="5" t="s">
        <v>143</v>
      </c>
      <c r="B64" s="5"/>
      <c r="C64" s="13"/>
      <c r="D64" s="13"/>
      <c r="F64" s="14">
        <v>-435</v>
      </c>
      <c r="G64" s="14"/>
      <c r="H64" s="14">
        <v>-532</v>
      </c>
      <c r="I64" s="14"/>
      <c r="J64" s="14">
        <v>-435</v>
      </c>
      <c r="K64" s="14"/>
      <c r="L64" s="14">
        <v>-532</v>
      </c>
      <c r="P64" s="12"/>
      <c r="Q64" s="6"/>
      <c r="R64" s="12"/>
    </row>
    <row r="65" spans="1:18" ht="21.95" customHeight="1">
      <c r="A65" s="5" t="s">
        <v>51</v>
      </c>
      <c r="B65" s="5"/>
      <c r="C65" s="13"/>
      <c r="D65" s="13"/>
      <c r="F65" s="14">
        <v>-4698</v>
      </c>
      <c r="G65" s="14"/>
      <c r="H65" s="14">
        <v>-371012</v>
      </c>
      <c r="I65" s="14"/>
      <c r="J65" s="14">
        <v>-4673</v>
      </c>
      <c r="K65" s="14"/>
      <c r="L65" s="14">
        <v>-370771</v>
      </c>
      <c r="P65" s="12"/>
      <c r="Q65" s="6"/>
      <c r="R65" s="12"/>
    </row>
    <row r="66" spans="1:18" ht="21.95" customHeight="1">
      <c r="A66" s="5" t="s">
        <v>52</v>
      </c>
      <c r="B66" s="5"/>
      <c r="C66" s="13"/>
      <c r="D66" s="13"/>
      <c r="F66" s="14">
        <v>36</v>
      </c>
      <c r="G66" s="14"/>
      <c r="H66" s="14">
        <v>436</v>
      </c>
      <c r="I66" s="14"/>
      <c r="J66" s="14">
        <v>24</v>
      </c>
      <c r="K66" s="14"/>
      <c r="L66" s="14">
        <v>419</v>
      </c>
      <c r="P66" s="12"/>
      <c r="Q66" s="6"/>
      <c r="R66" s="12"/>
    </row>
    <row r="67" spans="1:18" ht="21.95" customHeight="1">
      <c r="A67" s="5" t="s">
        <v>222</v>
      </c>
      <c r="B67" s="5"/>
      <c r="C67" s="13"/>
      <c r="D67" s="13"/>
      <c r="F67" s="14">
        <v>-1058</v>
      </c>
      <c r="G67" s="14"/>
      <c r="H67" s="14">
        <v>0</v>
      </c>
      <c r="I67" s="14"/>
      <c r="J67" s="14">
        <v>0</v>
      </c>
      <c r="K67" s="14"/>
      <c r="L67" s="14">
        <v>0</v>
      </c>
      <c r="P67" s="12"/>
      <c r="Q67" s="6"/>
      <c r="R67" s="12"/>
    </row>
    <row r="68" spans="1:18" ht="21.95" customHeight="1">
      <c r="A68" s="5" t="s">
        <v>212</v>
      </c>
      <c r="B68" s="5"/>
      <c r="C68" s="13"/>
      <c r="D68" s="13"/>
      <c r="F68" s="14">
        <v>0</v>
      </c>
      <c r="G68" s="14"/>
      <c r="H68" s="14">
        <v>0</v>
      </c>
      <c r="I68" s="14"/>
      <c r="J68" s="14">
        <v>0</v>
      </c>
      <c r="K68" s="14"/>
      <c r="L68" s="14">
        <v>-6500</v>
      </c>
      <c r="P68" s="12"/>
      <c r="Q68" s="6"/>
      <c r="R68" s="12"/>
    </row>
    <row r="69" spans="1:18" ht="21.95" customHeight="1">
      <c r="A69" s="21" t="s">
        <v>223</v>
      </c>
      <c r="B69" s="5"/>
      <c r="F69" s="23">
        <f>SUM(F58:F68)</f>
        <v>-5611</v>
      </c>
      <c r="G69" s="14"/>
      <c r="H69" s="23">
        <f>SUM(H58:H68)</f>
        <v>-382686</v>
      </c>
      <c r="I69" s="14"/>
      <c r="J69" s="23">
        <f>SUM(J58:J68)</f>
        <v>59029</v>
      </c>
      <c r="K69" s="14"/>
      <c r="L69" s="23">
        <f>SUM(L58:L68)</f>
        <v>130115</v>
      </c>
      <c r="P69" s="12"/>
      <c r="Q69" s="6"/>
      <c r="R69" s="12"/>
    </row>
    <row r="70" spans="1:18" ht="21.95" customHeight="1">
      <c r="A70" s="5"/>
      <c r="B70" s="5"/>
      <c r="F70" s="5"/>
      <c r="H70" s="5"/>
      <c r="J70" s="5"/>
      <c r="L70" s="5"/>
      <c r="P70" s="12"/>
      <c r="Q70" s="6"/>
      <c r="R70" s="12"/>
    </row>
    <row r="71" spans="1:18" s="4" customFormat="1" ht="21.95" customHeight="1">
      <c r="A71" s="4" t="s">
        <v>4</v>
      </c>
      <c r="B71" s="20"/>
      <c r="C71" s="20"/>
      <c r="D71" s="20"/>
      <c r="E71" s="20"/>
      <c r="F71" s="20"/>
      <c r="G71" s="20"/>
      <c r="H71" s="20"/>
      <c r="J71" s="20"/>
      <c r="K71" s="20"/>
      <c r="L71" s="20"/>
      <c r="P71" s="12"/>
      <c r="Q71" s="6"/>
      <c r="R71" s="12"/>
    </row>
    <row r="72" spans="1:18" s="4" customFormat="1" ht="21.95" customHeight="1">
      <c r="B72" s="20"/>
      <c r="C72" s="20"/>
      <c r="D72" s="20"/>
      <c r="E72" s="20"/>
      <c r="F72" s="20"/>
      <c r="G72" s="20"/>
      <c r="H72" s="20"/>
      <c r="J72" s="20"/>
      <c r="K72" s="20"/>
      <c r="L72" s="20"/>
      <c r="P72" s="12"/>
      <c r="Q72" s="6"/>
      <c r="R72" s="12"/>
    </row>
    <row r="73" spans="1:18" s="4" customFormat="1" ht="21.95" customHeight="1">
      <c r="B73" s="2"/>
      <c r="C73" s="2"/>
      <c r="D73" s="2"/>
      <c r="E73" s="2"/>
      <c r="F73" s="2"/>
      <c r="G73" s="2"/>
      <c r="H73" s="2"/>
      <c r="I73" s="2"/>
      <c r="J73" s="2"/>
      <c r="K73" s="2"/>
      <c r="L73" s="3" t="s">
        <v>62</v>
      </c>
      <c r="P73" s="12"/>
      <c r="Q73" s="6"/>
      <c r="R73" s="12"/>
    </row>
    <row r="74" spans="1:18" s="4" customFormat="1" ht="21.95" customHeight="1">
      <c r="A74" s="1" t="s">
        <v>100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P74" s="12"/>
      <c r="Q74" s="6"/>
      <c r="R74" s="12"/>
    </row>
    <row r="75" spans="1:18" s="4" customFormat="1" ht="21.95" customHeight="1">
      <c r="A75" s="2" t="s">
        <v>12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P75" s="12"/>
      <c r="Q75" s="6"/>
      <c r="R75" s="12"/>
    </row>
    <row r="76" spans="1:18" ht="21.95" customHeight="1">
      <c r="A76" s="2" t="s">
        <v>203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P76" s="12"/>
      <c r="Q76" s="6"/>
      <c r="R76" s="12"/>
    </row>
    <row r="77" spans="1:18" s="6" customFormat="1" ht="21.95" customHeight="1">
      <c r="K77" s="5"/>
      <c r="L77" s="3" t="s">
        <v>61</v>
      </c>
      <c r="P77" s="12"/>
      <c r="R77" s="12"/>
    </row>
    <row r="78" spans="1:18" s="6" customFormat="1" ht="21.95" customHeight="1">
      <c r="F78" s="89" t="s">
        <v>21</v>
      </c>
      <c r="G78" s="89"/>
      <c r="H78" s="89"/>
      <c r="I78" s="8"/>
      <c r="J78" s="89" t="s">
        <v>29</v>
      </c>
      <c r="K78" s="89"/>
      <c r="L78" s="89"/>
      <c r="P78" s="12"/>
      <c r="R78" s="12"/>
    </row>
    <row r="79" spans="1:18" ht="21.95" customHeight="1">
      <c r="C79" s="10"/>
      <c r="D79" s="10" t="s">
        <v>0</v>
      </c>
      <c r="E79" s="10"/>
      <c r="F79" s="10">
        <v>2568</v>
      </c>
      <c r="G79" s="11"/>
      <c r="H79" s="10">
        <v>2567</v>
      </c>
      <c r="J79" s="10">
        <v>2568</v>
      </c>
      <c r="K79" s="11"/>
      <c r="L79" s="10">
        <v>2567</v>
      </c>
      <c r="P79" s="12"/>
      <c r="Q79" s="6"/>
      <c r="R79" s="12"/>
    </row>
    <row r="80" spans="1:18" ht="21.95" customHeight="1">
      <c r="A80" s="21" t="s">
        <v>28</v>
      </c>
      <c r="B80" s="5"/>
      <c r="C80" s="13"/>
      <c r="D80" s="13"/>
      <c r="F80" s="5"/>
      <c r="H80" s="5"/>
      <c r="J80" s="5"/>
      <c r="L80" s="5"/>
      <c r="P80" s="12"/>
      <c r="Q80" s="6"/>
      <c r="R80" s="12"/>
    </row>
    <row r="81" spans="1:18" ht="21.95" customHeight="1">
      <c r="A81" s="5" t="s">
        <v>167</v>
      </c>
      <c r="B81" s="5"/>
      <c r="C81" s="13"/>
      <c r="D81" s="13"/>
      <c r="E81" s="3"/>
      <c r="F81" s="14">
        <v>-18108</v>
      </c>
      <c r="G81" s="12"/>
      <c r="H81" s="14">
        <v>-63060</v>
      </c>
      <c r="I81" s="12"/>
      <c r="J81" s="14">
        <v>-18108</v>
      </c>
      <c r="K81" s="12"/>
      <c r="L81" s="14">
        <v>-63060</v>
      </c>
      <c r="P81" s="12"/>
      <c r="Q81" s="6"/>
      <c r="R81" s="12"/>
    </row>
    <row r="82" spans="1:18" ht="21.95" customHeight="1">
      <c r="A82" s="5" t="s">
        <v>43</v>
      </c>
      <c r="B82" s="5"/>
      <c r="C82" s="13"/>
      <c r="D82" s="13">
        <v>7</v>
      </c>
      <c r="E82" s="3"/>
      <c r="F82" s="14">
        <v>500</v>
      </c>
      <c r="G82" s="12"/>
      <c r="H82" s="14">
        <v>4400</v>
      </c>
      <c r="I82" s="12"/>
      <c r="J82" s="14">
        <v>0</v>
      </c>
      <c r="K82" s="12"/>
      <c r="L82" s="14">
        <v>0</v>
      </c>
      <c r="P82" s="12"/>
      <c r="Q82" s="6"/>
      <c r="R82" s="12"/>
    </row>
    <row r="83" spans="1:18" ht="21.95" customHeight="1">
      <c r="A83" s="5" t="s">
        <v>44</v>
      </c>
      <c r="B83" s="5"/>
      <c r="C83" s="13"/>
      <c r="D83" s="13">
        <v>7</v>
      </c>
      <c r="E83" s="3"/>
      <c r="F83" s="14">
        <v>-1500</v>
      </c>
      <c r="G83" s="12"/>
      <c r="H83" s="14">
        <v>-5100</v>
      </c>
      <c r="I83" s="12"/>
      <c r="J83" s="14">
        <v>0</v>
      </c>
      <c r="K83" s="12"/>
      <c r="L83" s="14">
        <v>0</v>
      </c>
      <c r="P83" s="12"/>
      <c r="Q83" s="6"/>
      <c r="R83" s="12"/>
    </row>
    <row r="84" spans="1:18" ht="21.95" customHeight="1">
      <c r="A84" s="5" t="s">
        <v>226</v>
      </c>
      <c r="B84" s="5"/>
      <c r="C84" s="13"/>
      <c r="D84" s="13"/>
      <c r="E84" s="3"/>
      <c r="F84" s="14">
        <v>0</v>
      </c>
      <c r="G84" s="12"/>
      <c r="H84" s="14">
        <v>0</v>
      </c>
      <c r="I84" s="12"/>
      <c r="J84" s="14">
        <v>0</v>
      </c>
      <c r="K84" s="12"/>
      <c r="L84" s="14">
        <v>-493000</v>
      </c>
      <c r="P84" s="12"/>
      <c r="Q84" s="6"/>
      <c r="R84" s="12"/>
    </row>
    <row r="85" spans="1:18" ht="21.95" customHeight="1">
      <c r="A85" s="5" t="s">
        <v>214</v>
      </c>
      <c r="B85" s="5"/>
      <c r="C85" s="13"/>
      <c r="D85" s="13">
        <v>2</v>
      </c>
      <c r="E85" s="3"/>
      <c r="F85" s="14">
        <v>60000</v>
      </c>
      <c r="G85" s="12"/>
      <c r="H85" s="14">
        <v>0</v>
      </c>
      <c r="I85" s="12"/>
      <c r="J85" s="14">
        <v>4000</v>
      </c>
      <c r="K85" s="12"/>
      <c r="L85" s="14">
        <v>0</v>
      </c>
      <c r="P85" s="12"/>
      <c r="Q85" s="6"/>
      <c r="R85" s="12"/>
    </row>
    <row r="86" spans="1:18" ht="21.95" customHeight="1">
      <c r="A86" s="5" t="s">
        <v>85</v>
      </c>
      <c r="B86" s="5"/>
      <c r="C86" s="13"/>
      <c r="D86" s="13">
        <v>8</v>
      </c>
      <c r="E86" s="3"/>
      <c r="F86" s="16">
        <v>-116197</v>
      </c>
      <c r="G86" s="12"/>
      <c r="H86" s="14">
        <v>-164346</v>
      </c>
      <c r="I86" s="12"/>
      <c r="J86" s="14">
        <v>-116197</v>
      </c>
      <c r="K86" s="12"/>
      <c r="L86" s="14">
        <v>-164346</v>
      </c>
      <c r="P86" s="12"/>
      <c r="Q86" s="6"/>
      <c r="R86" s="12"/>
    </row>
    <row r="87" spans="1:18" ht="21.95" customHeight="1">
      <c r="A87" s="5" t="s">
        <v>134</v>
      </c>
      <c r="B87" s="5"/>
      <c r="C87" s="13"/>
      <c r="D87" s="13"/>
      <c r="E87" s="3"/>
      <c r="F87" s="16">
        <v>0</v>
      </c>
      <c r="G87" s="12"/>
      <c r="H87" s="16">
        <v>73600</v>
      </c>
      <c r="I87" s="12"/>
      <c r="J87" s="16">
        <v>0</v>
      </c>
      <c r="K87" s="12"/>
      <c r="L87" s="14">
        <v>73600</v>
      </c>
      <c r="P87" s="12"/>
      <c r="Q87" s="6"/>
      <c r="R87" s="12"/>
    </row>
    <row r="88" spans="1:18" ht="21.95" customHeight="1">
      <c r="A88" s="5" t="s">
        <v>149</v>
      </c>
      <c r="B88" s="5"/>
      <c r="C88" s="13"/>
      <c r="D88" s="13"/>
      <c r="E88" s="3"/>
      <c r="F88" s="16">
        <v>-784</v>
      </c>
      <c r="G88" s="12"/>
      <c r="H88" s="16">
        <v>-744</v>
      </c>
      <c r="I88" s="12"/>
      <c r="J88" s="14">
        <v>-281</v>
      </c>
      <c r="K88" s="12"/>
      <c r="L88" s="14">
        <v>-268</v>
      </c>
      <c r="P88" s="12"/>
      <c r="Q88" s="6"/>
      <c r="R88" s="12"/>
    </row>
    <row r="89" spans="1:18" ht="21.95" customHeight="1">
      <c r="A89" s="5" t="s">
        <v>148</v>
      </c>
      <c r="B89" s="5"/>
      <c r="C89" s="13"/>
      <c r="D89" s="13"/>
      <c r="E89" s="3"/>
      <c r="F89" s="18">
        <v>-134</v>
      </c>
      <c r="G89" s="12"/>
      <c r="H89" s="18">
        <v>-174</v>
      </c>
      <c r="I89" s="12"/>
      <c r="J89" s="18">
        <v>-86</v>
      </c>
      <c r="K89" s="12"/>
      <c r="L89" s="18">
        <v>-100</v>
      </c>
      <c r="P89" s="12"/>
      <c r="Q89" s="6"/>
      <c r="R89" s="12"/>
    </row>
    <row r="90" spans="1:18" ht="21.95" customHeight="1">
      <c r="A90" s="21" t="s">
        <v>191</v>
      </c>
      <c r="B90" s="5"/>
      <c r="C90" s="13"/>
      <c r="D90" s="13"/>
      <c r="E90" s="13"/>
      <c r="F90" s="17">
        <f>SUM(F81:F89)</f>
        <v>-76223</v>
      </c>
      <c r="G90" s="12"/>
      <c r="H90" s="17">
        <f>SUM(H81:H89)</f>
        <v>-155424</v>
      </c>
      <c r="I90" s="12"/>
      <c r="J90" s="17">
        <f>SUM(J81:J89)</f>
        <v>-130672</v>
      </c>
      <c r="K90" s="12"/>
      <c r="L90" s="17">
        <f>SUM(L81:L89)</f>
        <v>-647174</v>
      </c>
      <c r="P90" s="12"/>
      <c r="Q90" s="6"/>
      <c r="R90" s="12"/>
    </row>
    <row r="91" spans="1:18" ht="21.95" customHeight="1">
      <c r="A91" s="21" t="s">
        <v>224</v>
      </c>
      <c r="B91" s="5"/>
      <c r="C91" s="13"/>
      <c r="D91" s="13"/>
      <c r="E91" s="13"/>
      <c r="F91" s="12">
        <f>SUM(F57+F69+F90)</f>
        <v>-77926</v>
      </c>
      <c r="G91" s="12"/>
      <c r="H91" s="12">
        <f>SUM(H57+H69+H90)</f>
        <v>-4753</v>
      </c>
      <c r="I91" s="12"/>
      <c r="J91" s="12">
        <f>SUM(J57+J69+J90)</f>
        <v>-78863</v>
      </c>
      <c r="K91" s="12"/>
      <c r="L91" s="12">
        <f>SUM(L57+L69+L90)</f>
        <v>-1010</v>
      </c>
      <c r="P91" s="12"/>
      <c r="Q91" s="6"/>
      <c r="R91" s="12"/>
    </row>
    <row r="92" spans="1:18" ht="21.95" customHeight="1">
      <c r="A92" s="5" t="s">
        <v>67</v>
      </c>
      <c r="B92" s="5"/>
      <c r="C92" s="13"/>
      <c r="D92" s="13"/>
      <c r="E92" s="13"/>
      <c r="F92" s="17">
        <v>108158</v>
      </c>
      <c r="G92" s="12"/>
      <c r="H92" s="17">
        <v>66379</v>
      </c>
      <c r="I92" s="12"/>
      <c r="J92" s="17">
        <v>85059</v>
      </c>
      <c r="K92" s="12"/>
      <c r="L92" s="17">
        <v>44381</v>
      </c>
      <c r="P92" s="12"/>
      <c r="Q92" s="6"/>
      <c r="R92" s="12"/>
    </row>
    <row r="93" spans="1:18" ht="21.95" customHeight="1" thickBot="1">
      <c r="A93" s="21" t="s">
        <v>68</v>
      </c>
      <c r="B93" s="5"/>
      <c r="C93" s="13"/>
      <c r="D93" s="13"/>
      <c r="E93" s="13"/>
      <c r="F93" s="24">
        <f>SUM(F91:F92)</f>
        <v>30232</v>
      </c>
      <c r="G93" s="12"/>
      <c r="H93" s="24">
        <f>SUM(H91:H92)</f>
        <v>61626</v>
      </c>
      <c r="I93" s="12"/>
      <c r="J93" s="24">
        <f>SUM(J91:J92)</f>
        <v>6196</v>
      </c>
      <c r="K93" s="12"/>
      <c r="L93" s="24">
        <f>SUM(L91:L92)</f>
        <v>43371</v>
      </c>
      <c r="P93" s="12"/>
      <c r="Q93" s="6"/>
      <c r="R93" s="12"/>
    </row>
    <row r="94" spans="1:18" ht="21.95" customHeight="1" thickTop="1">
      <c r="B94" s="5"/>
      <c r="C94" s="13"/>
      <c r="D94" s="13"/>
      <c r="E94" s="13"/>
      <c r="G94" s="12"/>
      <c r="I94" s="12"/>
      <c r="K94" s="12"/>
      <c r="P94" s="12"/>
      <c r="Q94" s="6"/>
      <c r="R94" s="12"/>
    </row>
    <row r="95" spans="1:18" ht="21.95" customHeight="1">
      <c r="A95" s="2" t="s">
        <v>105</v>
      </c>
      <c r="B95" s="5"/>
      <c r="C95" s="13"/>
      <c r="D95" s="13"/>
      <c r="E95" s="13"/>
      <c r="G95" s="12"/>
      <c r="I95" s="12"/>
      <c r="K95" s="12"/>
      <c r="P95" s="12"/>
      <c r="Q95" s="6"/>
      <c r="R95" s="12"/>
    </row>
    <row r="96" spans="1:18" ht="21.95" customHeight="1">
      <c r="A96" s="4" t="s">
        <v>106</v>
      </c>
      <c r="B96" s="5"/>
      <c r="C96" s="13"/>
      <c r="D96" s="13"/>
      <c r="E96" s="13"/>
      <c r="G96" s="12"/>
      <c r="I96" s="12"/>
      <c r="K96" s="12"/>
      <c r="P96" s="12"/>
      <c r="Q96" s="6"/>
      <c r="R96" s="12"/>
    </row>
    <row r="97" spans="1:18" ht="21.95" customHeight="1">
      <c r="A97" s="4" t="s">
        <v>137</v>
      </c>
      <c r="B97" s="5"/>
      <c r="C97" s="13"/>
      <c r="D97" s="13"/>
      <c r="E97" s="13"/>
      <c r="F97" s="12">
        <v>315850</v>
      </c>
      <c r="G97" s="12"/>
      <c r="H97" s="12">
        <v>364448</v>
      </c>
      <c r="I97" s="12"/>
      <c r="J97" s="12">
        <v>315850</v>
      </c>
      <c r="K97" s="12"/>
      <c r="L97" s="12">
        <v>364448</v>
      </c>
      <c r="P97" s="12"/>
      <c r="Q97" s="6"/>
      <c r="R97" s="12"/>
    </row>
    <row r="98" spans="1:18" ht="21.95" customHeight="1">
      <c r="A98" s="4" t="s">
        <v>227</v>
      </c>
      <c r="B98" s="5"/>
      <c r="C98" s="13"/>
      <c r="D98" s="13"/>
      <c r="E98" s="13"/>
      <c r="F98" s="12">
        <v>2</v>
      </c>
      <c r="G98" s="12"/>
      <c r="H98" s="12">
        <v>0</v>
      </c>
      <c r="I98" s="12"/>
      <c r="J98" s="12">
        <v>2</v>
      </c>
      <c r="K98" s="12"/>
      <c r="L98" s="12">
        <v>0</v>
      </c>
      <c r="P98" s="12"/>
      <c r="Q98" s="6"/>
      <c r="R98" s="12"/>
    </row>
    <row r="99" spans="1:18" ht="21.95" customHeight="1">
      <c r="A99" s="4" t="s">
        <v>144</v>
      </c>
      <c r="B99" s="5"/>
      <c r="C99" s="13"/>
      <c r="D99" s="13"/>
      <c r="E99" s="13"/>
      <c r="F99" s="12">
        <v>4850</v>
      </c>
      <c r="G99" s="12"/>
      <c r="H99" s="12">
        <v>4848</v>
      </c>
      <c r="I99" s="12"/>
      <c r="J99" s="12">
        <v>0</v>
      </c>
      <c r="K99" s="12"/>
      <c r="L99" s="12">
        <v>0</v>
      </c>
      <c r="P99" s="12"/>
      <c r="Q99" s="6"/>
      <c r="R99" s="12"/>
    </row>
    <row r="100" spans="1:18" ht="21.95" customHeight="1">
      <c r="A100" s="4" t="s">
        <v>225</v>
      </c>
      <c r="B100" s="5"/>
      <c r="C100" s="13"/>
      <c r="D100" s="13"/>
      <c r="E100" s="13"/>
      <c r="F100" s="12">
        <v>2766</v>
      </c>
      <c r="G100" s="12"/>
      <c r="H100" s="12">
        <v>0</v>
      </c>
      <c r="I100" s="12"/>
      <c r="J100" s="12">
        <v>0</v>
      </c>
      <c r="K100" s="12"/>
      <c r="L100" s="12">
        <v>0</v>
      </c>
      <c r="P100" s="12"/>
      <c r="Q100" s="6"/>
      <c r="R100" s="12"/>
    </row>
    <row r="101" spans="1:18" ht="21.95" customHeight="1">
      <c r="A101" s="4" t="s">
        <v>165</v>
      </c>
      <c r="B101" s="5"/>
      <c r="C101" s="13"/>
      <c r="D101" s="13"/>
      <c r="E101" s="13"/>
      <c r="F101" s="12">
        <v>1113</v>
      </c>
      <c r="G101" s="12"/>
      <c r="H101" s="12">
        <v>98</v>
      </c>
      <c r="I101" s="12"/>
      <c r="J101" s="12">
        <v>1113</v>
      </c>
      <c r="K101" s="12"/>
      <c r="L101" s="12">
        <v>98</v>
      </c>
      <c r="P101" s="12"/>
      <c r="Q101" s="6"/>
      <c r="R101" s="12"/>
    </row>
    <row r="102" spans="1:18" s="25" customFormat="1" ht="23.1" customHeight="1">
      <c r="A102" s="4" t="s">
        <v>215</v>
      </c>
      <c r="C102" s="26"/>
      <c r="E102" s="27">
        <v>4662540</v>
      </c>
      <c r="F102" s="12">
        <v>677</v>
      </c>
      <c r="G102" s="12"/>
      <c r="H102" s="12">
        <v>0</v>
      </c>
      <c r="I102" s="12"/>
      <c r="J102" s="12">
        <v>677</v>
      </c>
      <c r="K102" s="12"/>
      <c r="L102" s="12">
        <v>0</v>
      </c>
    </row>
    <row r="103" spans="1:18" ht="21.95" customHeight="1">
      <c r="A103" s="4" t="s">
        <v>211</v>
      </c>
      <c r="B103" s="5"/>
      <c r="C103" s="13"/>
      <c r="D103" s="13"/>
      <c r="E103" s="13"/>
      <c r="F103" s="12">
        <v>0</v>
      </c>
      <c r="G103" s="12"/>
      <c r="H103" s="12">
        <v>1068</v>
      </c>
      <c r="I103" s="12"/>
      <c r="J103" s="12">
        <v>0</v>
      </c>
      <c r="K103" s="12"/>
      <c r="L103" s="12">
        <v>0</v>
      </c>
      <c r="P103" s="12"/>
      <c r="Q103" s="6"/>
      <c r="R103" s="12"/>
    </row>
    <row r="104" spans="1:18" ht="21.95" customHeight="1">
      <c r="A104" s="4" t="s">
        <v>130</v>
      </c>
      <c r="B104" s="5"/>
      <c r="C104" s="13"/>
      <c r="D104" s="13"/>
      <c r="E104" s="13"/>
      <c r="G104" s="12"/>
      <c r="H104"/>
      <c r="I104" s="12"/>
      <c r="K104" s="12"/>
      <c r="L104"/>
      <c r="P104" s="12"/>
      <c r="Q104" s="6"/>
      <c r="R104" s="12"/>
    </row>
    <row r="105" spans="1:18" ht="21.95" customHeight="1">
      <c r="A105" s="4" t="s">
        <v>136</v>
      </c>
      <c r="B105" s="5"/>
      <c r="C105" s="13"/>
      <c r="D105" s="13"/>
      <c r="E105" s="13"/>
      <c r="F105" s="12">
        <v>0</v>
      </c>
      <c r="G105" s="12"/>
      <c r="H105" s="12">
        <v>70000</v>
      </c>
      <c r="I105" s="12"/>
      <c r="J105" s="12">
        <v>0</v>
      </c>
      <c r="K105" s="12"/>
      <c r="L105" s="12">
        <v>70000</v>
      </c>
      <c r="P105" s="12"/>
      <c r="Q105" s="6"/>
      <c r="R105" s="12"/>
    </row>
    <row r="106" spans="1:18" ht="21.95" customHeight="1">
      <c r="B106" s="5"/>
      <c r="C106" s="13"/>
      <c r="D106" s="13"/>
      <c r="E106" s="13"/>
      <c r="G106" s="12"/>
      <c r="I106" s="12"/>
      <c r="K106" s="12"/>
    </row>
    <row r="107" spans="1:18" ht="21.95" customHeight="1">
      <c r="A107" s="4" t="s">
        <v>4</v>
      </c>
      <c r="B107" s="5"/>
      <c r="G107" s="12"/>
      <c r="I107" s="12"/>
      <c r="K107" s="12"/>
    </row>
    <row r="108" spans="1:18" ht="21.95" customHeight="1">
      <c r="G108" s="12"/>
      <c r="I108" s="12"/>
      <c r="K108" s="12"/>
    </row>
  </sheetData>
  <mergeCells count="6">
    <mergeCell ref="F40:H40"/>
    <mergeCell ref="J40:L40"/>
    <mergeCell ref="F78:H78"/>
    <mergeCell ref="J78:L78"/>
    <mergeCell ref="F6:H6"/>
    <mergeCell ref="J6:L6"/>
  </mergeCells>
  <printOptions horizontalCentered="1" gridLinesSet="0"/>
  <pageMargins left="0.78740157480314998" right="0.196850393700787" top="0.78740157480314998" bottom="0" header="0.196850393700787" footer="0.196850393700787"/>
  <pageSetup paperSize="9" scale="85" fitToHeight="0" orientation="portrait" blackAndWhite="1" cellComments="asDisplayed" r:id="rId1"/>
  <rowBreaks count="2" manualBreakCount="2">
    <brk id="34" max="12" man="1"/>
    <brk id="72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C206E-762F-4813-A3A8-C115B91CBC01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5206FE0DE4A54AA91238508EDF8793" ma:contentTypeVersion="14" ma:contentTypeDescription="Create a new document." ma:contentTypeScope="" ma:versionID="17fc0dd98cae52e8765fc7a94bb065cf">
  <xsd:schema xmlns:xsd="http://www.w3.org/2001/XMLSchema" xmlns:xs="http://www.w3.org/2001/XMLSchema" xmlns:p="http://schemas.microsoft.com/office/2006/metadata/properties" xmlns:ns2="7533a969-8a44-4f76-92a8-c62ea73cf1ce" xmlns:ns3="50c908b1-f277-4340-90a9-4611d0b0f078" targetNamespace="http://schemas.microsoft.com/office/2006/metadata/properties" ma:root="true" ma:fieldsID="bc00a0fd16536c2c70bc83d58adea801" ns2:_="" ns3:_="">
    <xsd:import namespace="7533a969-8a44-4f76-92a8-c62ea73cf1ce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33a969-8a44-4f76-92a8-c62ea73cf1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90c6f6-3d95-4a46-bcf4-561a16748928}" ma:internalName="TaxCatchAll" ma:showField="CatchAllData" ma:web="563d9853-f959-4f99-92fe-f7e4e4711a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33a969-8a44-4f76-92a8-c62ea73cf1ce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976F0D3A-BF68-4D9D-BD40-0494F104AC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82E8F3-C30A-4255-9F16-DBD6153FF9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33a969-8a44-4f76-92a8-c62ea73cf1ce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2A146F-B3FE-4BEA-B0ED-D69B57B88642}">
  <ds:schemaRefs>
    <ds:schemaRef ds:uri="7533a969-8a44-4f76-92a8-c62ea73cf1ce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50c908b1-f277-4340-90a9-4611d0b0f078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Consolidated</vt:lpstr>
      <vt:lpstr>Separated</vt:lpstr>
      <vt:lpstr>CF</vt:lpstr>
      <vt:lpstr>BS!Print_Area</vt:lpstr>
      <vt:lpstr>CF!Print_Area</vt:lpstr>
      <vt:lpstr>Consolidated!Print_Area</vt:lpstr>
      <vt:lpstr>PL!Print_Area</vt:lpstr>
      <vt:lpstr>Separated!Print_Area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Wanwimon Unanuya</cp:lastModifiedBy>
  <cp:lastPrinted>2025-08-13T10:10:02Z</cp:lastPrinted>
  <dcterms:created xsi:type="dcterms:W3CDTF">1999-07-15T07:35:28Z</dcterms:created>
  <dcterms:modified xsi:type="dcterms:W3CDTF">2025-08-13T10:10:04Z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0x010100635206FE0DE4A54AA91238508EDF8793</vt:lpwstr>
  </property>
  <property fmtid="{D5CDD505-2E9C-101B-9397-08002B2CF9AE}" pid="3" name="MediaServiceImageTags">
    <vt:lpwstr/>
  </property>
</Properties>
</file>