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Samart Digital\2025\Q2'2025\SDC\"/>
    </mc:Choice>
  </mc:AlternateContent>
  <xr:revisionPtr revIDLastSave="0" documentId="13_ncr:1_{CA74862E-5B70-4B8F-AECA-F4C3EE81A179}" xr6:coauthVersionLast="47" xr6:coauthVersionMax="47" xr10:uidLastSave="{00000000-0000-0000-0000-000000000000}"/>
  <bookViews>
    <workbookView xWindow="-120" yWindow="-120" windowWidth="29040" windowHeight="15720" xr2:uid="{E435B6A7-B7DA-4334-9E3A-DB817E8D8C5D}"/>
  </bookViews>
  <sheets>
    <sheet name="BS" sheetId="1" r:id="rId1"/>
    <sheet name="PL" sheetId="8" r:id="rId2"/>
    <sheet name="Consolidated" sheetId="7" r:id="rId3"/>
    <sheet name="Separated" sheetId="6" r:id="rId4"/>
    <sheet name="CF" sheetId="9" r:id="rId5"/>
    <sheet name="000" sheetId="2" state="veryHidden" r:id="rId6"/>
  </sheets>
  <definedNames>
    <definedName name="_xlnm.Print_Area" localSheetId="4">CF!$A$1:$M$111</definedName>
    <definedName name="_xlnm.Print_Area" localSheetId="2">Consolidated!$A$1:$R$25</definedName>
    <definedName name="_xlnm.Print_Area" localSheetId="1">PL!$A$1:$M$124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9" l="1"/>
  <c r="J84" i="8" l="1"/>
  <c r="H84" i="8"/>
  <c r="F84" i="8"/>
  <c r="J75" i="8"/>
  <c r="J85" i="8" s="1"/>
  <c r="J90" i="8" s="1"/>
  <c r="J9" i="9" s="1"/>
  <c r="J32" i="9" s="1"/>
  <c r="J52" i="9" s="1"/>
  <c r="H75" i="8"/>
  <c r="H85" i="8" s="1"/>
  <c r="H90" i="8" s="1"/>
  <c r="F75" i="8"/>
  <c r="F85" i="8" s="1"/>
  <c r="F90" i="8" s="1"/>
  <c r="J22" i="8"/>
  <c r="H22" i="8"/>
  <c r="F22" i="8"/>
  <c r="J14" i="8"/>
  <c r="J23" i="8" s="1"/>
  <c r="J27" i="8" s="1"/>
  <c r="J29" i="8" s="1"/>
  <c r="H14" i="8"/>
  <c r="F14" i="8"/>
  <c r="L70" i="9"/>
  <c r="J70" i="9"/>
  <c r="H70" i="9"/>
  <c r="Q16" i="7"/>
  <c r="L84" i="8"/>
  <c r="L75" i="8"/>
  <c r="L22" i="8"/>
  <c r="L14" i="8"/>
  <c r="L23" i="8" s="1"/>
  <c r="L27" i="8" s="1"/>
  <c r="L29" i="8" s="1"/>
  <c r="L49" i="8" s="1"/>
  <c r="L54" i="8" s="1"/>
  <c r="L57" i="8" s="1"/>
  <c r="F60" i="1"/>
  <c r="H60" i="1"/>
  <c r="H61" i="1"/>
  <c r="J60" i="1"/>
  <c r="F53" i="1"/>
  <c r="H53" i="1"/>
  <c r="J53" i="1"/>
  <c r="J17" i="1"/>
  <c r="H17" i="1"/>
  <c r="F17" i="1"/>
  <c r="H84" i="1"/>
  <c r="H91" i="1" s="1"/>
  <c r="L84" i="1"/>
  <c r="H85" i="1"/>
  <c r="L85" i="1"/>
  <c r="H87" i="1"/>
  <c r="L87" i="1"/>
  <c r="H89" i="1"/>
  <c r="L89" i="1"/>
  <c r="H90" i="1"/>
  <c r="L90" i="1"/>
  <c r="M17" i="7"/>
  <c r="Q17" i="7"/>
  <c r="O14" i="7"/>
  <c r="O15" i="7" s="1"/>
  <c r="O18" i="7" s="1"/>
  <c r="L53" i="1"/>
  <c r="M15" i="6"/>
  <c r="L91" i="9"/>
  <c r="J91" i="9"/>
  <c r="H91" i="9"/>
  <c r="F91" i="9"/>
  <c r="M13" i="7"/>
  <c r="Q13" i="7"/>
  <c r="M12" i="6"/>
  <c r="M20" i="7"/>
  <c r="Q20" i="7"/>
  <c r="C15" i="7"/>
  <c r="C18" i="7"/>
  <c r="H92" i="1"/>
  <c r="M18" i="6"/>
  <c r="O21" i="7"/>
  <c r="O22" i="7" s="1"/>
  <c r="O23" i="7" s="1"/>
  <c r="F92" i="1" s="1"/>
  <c r="L60" i="1"/>
  <c r="J27" i="1"/>
  <c r="C14" i="6"/>
  <c r="C16" i="6"/>
  <c r="I14" i="6"/>
  <c r="I16" i="6"/>
  <c r="G14" i="6"/>
  <c r="G16" i="6"/>
  <c r="E14" i="6"/>
  <c r="E16" i="6" s="1"/>
  <c r="P18" i="7"/>
  <c r="N18" i="7"/>
  <c r="H18" i="7"/>
  <c r="I15" i="7"/>
  <c r="I18" i="7"/>
  <c r="G15" i="7"/>
  <c r="G18" i="7"/>
  <c r="E15" i="7"/>
  <c r="E18" i="7"/>
  <c r="H27" i="1"/>
  <c r="F27" i="1"/>
  <c r="L27" i="1"/>
  <c r="L17" i="1"/>
  <c r="L28" i="1" s="1"/>
  <c r="G20" i="6"/>
  <c r="G21" i="6"/>
  <c r="J87" i="1"/>
  <c r="G22" i="7"/>
  <c r="G23" i="7"/>
  <c r="F87" i="1"/>
  <c r="I20" i="6"/>
  <c r="I21" i="6"/>
  <c r="J89" i="1"/>
  <c r="E20" i="6"/>
  <c r="E21" i="6" s="1"/>
  <c r="J85" i="1" s="1"/>
  <c r="C20" i="6"/>
  <c r="C21" i="6"/>
  <c r="J84" i="1"/>
  <c r="I22" i="7"/>
  <c r="I23" i="7"/>
  <c r="F89" i="1"/>
  <c r="E22" i="7"/>
  <c r="E23" i="7"/>
  <c r="F85" i="1"/>
  <c r="C22" i="7"/>
  <c r="C23" i="7"/>
  <c r="F84" i="1"/>
  <c r="L91" i="1" l="1"/>
  <c r="L93" i="1" s="1"/>
  <c r="F61" i="1"/>
  <c r="H93" i="1"/>
  <c r="F28" i="1"/>
  <c r="H28" i="1"/>
  <c r="F23" i="8"/>
  <c r="F27" i="8" s="1"/>
  <c r="F29" i="8" s="1"/>
  <c r="H23" i="8"/>
  <c r="H27" i="8" s="1"/>
  <c r="H29" i="8" s="1"/>
  <c r="H49" i="8" s="1"/>
  <c r="H54" i="8" s="1"/>
  <c r="H59" i="8" s="1"/>
  <c r="H57" i="8" s="1"/>
  <c r="J58" i="9"/>
  <c r="J92" i="9" s="1"/>
  <c r="J94" i="9" s="1"/>
  <c r="F92" i="8"/>
  <c r="F9" i="9"/>
  <c r="F32" i="9" s="1"/>
  <c r="F52" i="9" s="1"/>
  <c r="L85" i="8"/>
  <c r="L90" i="8" s="1"/>
  <c r="L9" i="9"/>
  <c r="L32" i="9" s="1"/>
  <c r="L92" i="8"/>
  <c r="H92" i="8"/>
  <c r="H9" i="9"/>
  <c r="H32" i="9" s="1"/>
  <c r="F49" i="8"/>
  <c r="F54" i="8" s="1"/>
  <c r="F59" i="8" s="1"/>
  <c r="F57" i="8" s="1"/>
  <c r="F34" i="8"/>
  <c r="F32" i="8" s="1"/>
  <c r="F37" i="8" s="1"/>
  <c r="J49" i="8"/>
  <c r="J54" i="8" s="1"/>
  <c r="J57" i="8" s="1"/>
  <c r="J32" i="8"/>
  <c r="J37" i="8" s="1"/>
  <c r="J92" i="8"/>
  <c r="L32" i="8"/>
  <c r="L37" i="8" s="1"/>
  <c r="L61" i="1"/>
  <c r="J28" i="1"/>
  <c r="L94" i="1"/>
  <c r="H94" i="1"/>
  <c r="J61" i="1"/>
  <c r="H34" i="8" l="1"/>
  <c r="H32" i="8" s="1"/>
  <c r="H37" i="8" s="1"/>
  <c r="H52" i="9"/>
  <c r="H58" i="9" s="1"/>
  <c r="H92" i="9" s="1"/>
  <c r="H94" i="9" s="1"/>
  <c r="L52" i="9"/>
  <c r="L58" i="9" s="1"/>
  <c r="L92" i="9" s="1"/>
  <c r="L94" i="9" s="1"/>
  <c r="F58" i="9"/>
  <c r="F92" i="9" s="1"/>
  <c r="F94" i="9" s="1"/>
  <c r="F97" i="8"/>
  <c r="F95" i="8" s="1"/>
  <c r="F112" i="8"/>
  <c r="F117" i="8" s="1"/>
  <c r="F122" i="8" s="1"/>
  <c r="F120" i="8" s="1"/>
  <c r="H97" i="8"/>
  <c r="H95" i="8" s="1"/>
  <c r="H100" i="8" s="1"/>
  <c r="H112" i="8"/>
  <c r="H117" i="8" s="1"/>
  <c r="H122" i="8" s="1"/>
  <c r="H120" i="8" s="1"/>
  <c r="L112" i="8"/>
  <c r="L117" i="8" s="1"/>
  <c r="L120" i="8" s="1"/>
  <c r="L95" i="8"/>
  <c r="L100" i="8" s="1"/>
  <c r="J95" i="8"/>
  <c r="J112" i="8"/>
  <c r="J117" i="8" s="1"/>
  <c r="J120" i="8" s="1"/>
  <c r="F100" i="8" l="1"/>
  <c r="K21" i="7"/>
  <c r="K19" i="6"/>
  <c r="J100" i="8"/>
  <c r="K14" i="7"/>
  <c r="K13" i="6"/>
  <c r="M21" i="7" l="1"/>
  <c r="K22" i="7"/>
  <c r="K23" i="7" s="1"/>
  <c r="F90" i="1" s="1"/>
  <c r="F91" i="1" s="1"/>
  <c r="F93" i="1" s="1"/>
  <c r="F94" i="1" s="1"/>
  <c r="K14" i="6"/>
  <c r="K16" i="6" s="1"/>
  <c r="M13" i="6"/>
  <c r="M14" i="6" s="1"/>
  <c r="M16" i="6" s="1"/>
  <c r="K15" i="7"/>
  <c r="K18" i="7" s="1"/>
  <c r="M14" i="7"/>
  <c r="K20" i="6"/>
  <c r="K21" i="6" s="1"/>
  <c r="J90" i="1" s="1"/>
  <c r="J91" i="1" s="1"/>
  <c r="J93" i="1" s="1"/>
  <c r="J94" i="1" s="1"/>
  <c r="M19" i="6"/>
  <c r="M20" i="6" s="1"/>
  <c r="M21" i="6" s="1"/>
  <c r="M22" i="7" l="1"/>
  <c r="M23" i="7" s="1"/>
  <c r="Q21" i="7"/>
  <c r="Q22" i="7" s="1"/>
  <c r="Q23" i="7" s="1"/>
  <c r="Q14" i="7"/>
  <c r="Q15" i="7" s="1"/>
  <c r="Q18" i="7" s="1"/>
  <c r="M15" i="7"/>
  <c r="M18" i="7" s="1"/>
</calcChain>
</file>

<file path=xl/sharedStrings.xml><?xml version="1.0" encoding="utf-8"?>
<sst xmlns="http://schemas.openxmlformats.org/spreadsheetml/2006/main" count="416" uniqueCount="228">
  <si>
    <t>Note</t>
  </si>
  <si>
    <t>The accompanying notes are an integral part of the financial statements.</t>
  </si>
  <si>
    <t>Total</t>
  </si>
  <si>
    <t>Retained earnings</t>
  </si>
  <si>
    <t xml:space="preserve"> share capital</t>
  </si>
  <si>
    <t>Unappropriated</t>
  </si>
  <si>
    <t>Appropriated -</t>
  </si>
  <si>
    <t>Cash flows from operating activities</t>
  </si>
  <si>
    <t>Cash flows from investing activities</t>
  </si>
  <si>
    <t>Cash flows from financing activities</t>
  </si>
  <si>
    <t>Consolidated financial statements</t>
  </si>
  <si>
    <t>Separate financial statements</t>
  </si>
  <si>
    <t>Current assets</t>
  </si>
  <si>
    <t>Total current assets</t>
  </si>
  <si>
    <t>Non-current assets</t>
  </si>
  <si>
    <t>Total non-current assets</t>
  </si>
  <si>
    <t>Total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</si>
  <si>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</si>
  <si>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</si>
  <si>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</si>
  <si>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</si>
  <si>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</si>
  <si>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</si>
  <si>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Assets</t>
  </si>
  <si>
    <t>Cash and cash equivalents</t>
  </si>
  <si>
    <t>Restricted bank deposits</t>
  </si>
  <si>
    <t>Investments in subsidiaries</t>
  </si>
  <si>
    <t>Other current liabilities</t>
  </si>
  <si>
    <t>Share capital</t>
  </si>
  <si>
    <t>Share premium</t>
  </si>
  <si>
    <t xml:space="preserve">   Appropriated - statutory reserve</t>
  </si>
  <si>
    <t>Liabilities and shareholders' equity</t>
  </si>
  <si>
    <t xml:space="preserve">   Inventories</t>
  </si>
  <si>
    <t xml:space="preserve">   Other current assets</t>
  </si>
  <si>
    <t>Proceeds from short-term loans from banks</t>
  </si>
  <si>
    <t>Other income</t>
  </si>
  <si>
    <t>Revenues</t>
  </si>
  <si>
    <t>Total revenues</t>
  </si>
  <si>
    <t>Expenses</t>
  </si>
  <si>
    <t>Total expenses</t>
  </si>
  <si>
    <t>Cash flows from operating activities (continued)</t>
  </si>
  <si>
    <t xml:space="preserve">   Cash paid for interest expenses</t>
  </si>
  <si>
    <t xml:space="preserve">Cash paid for acquisition of equipment </t>
  </si>
  <si>
    <t>Proceeds from disposal of equipment</t>
  </si>
  <si>
    <t xml:space="preserve">   Cash paid for corporate income tax</t>
  </si>
  <si>
    <t xml:space="preserve">   in operating assets and liabilities</t>
  </si>
  <si>
    <t>Administrative expenses</t>
  </si>
  <si>
    <t>Other expenses</t>
  </si>
  <si>
    <t>Total equity</t>
  </si>
  <si>
    <t>(Unit: Thousand Baht)</t>
  </si>
  <si>
    <t>(Unaudited</t>
  </si>
  <si>
    <t>(Audited)</t>
  </si>
  <si>
    <t>but reviewed)</t>
  </si>
  <si>
    <t>(Unaudited but reviewed)</t>
  </si>
  <si>
    <t xml:space="preserve">Sales </t>
  </si>
  <si>
    <t>Service income</t>
  </si>
  <si>
    <t xml:space="preserve">Cost of sales </t>
  </si>
  <si>
    <t>Cost of services</t>
  </si>
  <si>
    <t>Liabilities and shareholders' equity (continued)</t>
  </si>
  <si>
    <t xml:space="preserve">   Registered</t>
  </si>
  <si>
    <t xml:space="preserve">   Amortisation of intangible assets</t>
  </si>
  <si>
    <t>Equity holders of the Company</t>
  </si>
  <si>
    <t>Non-controlling interests of the subsidiaries</t>
  </si>
  <si>
    <t>attributable to</t>
  </si>
  <si>
    <t xml:space="preserve"> interests of</t>
  </si>
  <si>
    <t>share capital</t>
  </si>
  <si>
    <t>the Company</t>
  </si>
  <si>
    <t>the subsidiaries</t>
  </si>
  <si>
    <t>31 December</t>
  </si>
  <si>
    <t>Finance cost</t>
  </si>
  <si>
    <t>statutory reserve</t>
  </si>
  <si>
    <t>Equity attributable to owners of the Company</t>
  </si>
  <si>
    <t>owners of</t>
  </si>
  <si>
    <t>Short-term loans</t>
  </si>
  <si>
    <t>Inventories</t>
  </si>
  <si>
    <t xml:space="preserve">Other current assets </t>
  </si>
  <si>
    <t>Equipment</t>
  </si>
  <si>
    <t>Intangible assets</t>
  </si>
  <si>
    <t>Income statement</t>
  </si>
  <si>
    <t>Statement of changes in shareholders' equity</t>
  </si>
  <si>
    <t>Statement of changes in shareholders' equity (continued)</t>
  </si>
  <si>
    <t>Statement of financial position</t>
  </si>
  <si>
    <t>Statement of financial position (continued)</t>
  </si>
  <si>
    <t xml:space="preserve">Deferred tax assets </t>
  </si>
  <si>
    <t xml:space="preserve">Directors </t>
  </si>
  <si>
    <t xml:space="preserve">   net cash provided by (paid from) operating activities: </t>
  </si>
  <si>
    <t>Cash paid to provide short-term loans to related parties</t>
  </si>
  <si>
    <t>Total liabilities and shareholders' equity</t>
  </si>
  <si>
    <t xml:space="preserve">Loss for the period </t>
  </si>
  <si>
    <t xml:space="preserve">Total comprehensive loss for the period </t>
  </si>
  <si>
    <t>Share of loss from investments in subsidiaries</t>
  </si>
  <si>
    <t xml:space="preserve">   in subsidiary</t>
  </si>
  <si>
    <t>Samart Digital Public Company Limited and its subsidiaries</t>
  </si>
  <si>
    <t xml:space="preserve">   Unappropriated (deficit)</t>
  </si>
  <si>
    <t>in percentage</t>
  </si>
  <si>
    <t>of shareholding</t>
  </si>
  <si>
    <t>in subsidiary</t>
  </si>
  <si>
    <t>Income tax payable</t>
  </si>
  <si>
    <t>Repayment of short-term loans from banks</t>
  </si>
  <si>
    <t>Supplemental disclosures of cash flows information</t>
  </si>
  <si>
    <t>Non-cash items for investing activities</t>
  </si>
  <si>
    <t>(deficit)</t>
  </si>
  <si>
    <t>Selling and distribution expenses</t>
  </si>
  <si>
    <t xml:space="preserve"> Operating liabilities increase (decrease)</t>
  </si>
  <si>
    <t>on changes</t>
  </si>
  <si>
    <t>Unearned revenue</t>
  </si>
  <si>
    <t>Right-of-use assets</t>
  </si>
  <si>
    <t>Other non-current financial assets</t>
  </si>
  <si>
    <t xml:space="preserve">   Other non-current financial assets</t>
  </si>
  <si>
    <t>Other non-current assets</t>
  </si>
  <si>
    <t xml:space="preserve">Deficit on changes in percentage of shareholding </t>
  </si>
  <si>
    <t>Current portion of lease liabilities</t>
  </si>
  <si>
    <t>Finance income</t>
  </si>
  <si>
    <t xml:space="preserve">Short-term borrowings  </t>
  </si>
  <si>
    <t>Lease liabilities, net of current portion</t>
  </si>
  <si>
    <t>Deficit</t>
  </si>
  <si>
    <t>Non-controlling</t>
  </si>
  <si>
    <t>Operating assets (increase) decrease</t>
  </si>
  <si>
    <t>Repayment of long-term loans from financial institutions</t>
  </si>
  <si>
    <t xml:space="preserve">   Share of loss from investments in subsidiaries</t>
  </si>
  <si>
    <t>shareholders' equity</t>
  </si>
  <si>
    <t>Issued and paid-up</t>
  </si>
  <si>
    <t xml:space="preserve">   Cash paid for employee benefit</t>
  </si>
  <si>
    <t>Proceed from issuance of convertible debentures</t>
  </si>
  <si>
    <t xml:space="preserve">   Amortisation of deferred interests under lease agreements</t>
  </si>
  <si>
    <t xml:space="preserve">   Accounts payable for purchases of equipment</t>
  </si>
  <si>
    <t xml:space="preserve">   Debentures converted to ordinary shares</t>
  </si>
  <si>
    <t xml:space="preserve">   Finance income</t>
  </si>
  <si>
    <t xml:space="preserve">   Finance cost</t>
  </si>
  <si>
    <t xml:space="preserve">   Other current liabilities and unearned revenue</t>
  </si>
  <si>
    <t>Revenue from contract work</t>
  </si>
  <si>
    <t>Cost of contract work</t>
  </si>
  <si>
    <t>Increase in restricted bank deposits</t>
  </si>
  <si>
    <t xml:space="preserve">   Accounts payable for purchases of intangible assets</t>
  </si>
  <si>
    <t xml:space="preserve">   Depreciation on equipment</t>
  </si>
  <si>
    <t xml:space="preserve">   Depreciation on right-of-use assets</t>
  </si>
  <si>
    <t xml:space="preserve">   Reversal of reduction cost of inventory to net realisable value</t>
  </si>
  <si>
    <t>Non-cash item for financing activities</t>
  </si>
  <si>
    <t xml:space="preserve">   Cash received from withholding tax refundable</t>
  </si>
  <si>
    <t>Debentures converted to ordinary shares</t>
  </si>
  <si>
    <t>Repayment of interest expense of lease liabilities</t>
  </si>
  <si>
    <t>Net cash flows from (used in) operating activities</t>
  </si>
  <si>
    <t>Statement of comprehensive income</t>
  </si>
  <si>
    <t>Other comprehensive income:</t>
  </si>
  <si>
    <t>Other comprehensive income for the period</t>
  </si>
  <si>
    <t xml:space="preserve">   Transfer equipment to expenses</t>
  </si>
  <si>
    <t>Cash received from long-term loans to employees</t>
  </si>
  <si>
    <t>2024</t>
  </si>
  <si>
    <t>Balance as at 1 January 2024</t>
  </si>
  <si>
    <t xml:space="preserve">Equity attributable to owners of the Company </t>
  </si>
  <si>
    <t xml:space="preserve">Total shareholders' equity </t>
  </si>
  <si>
    <t>Profit from operating activities before changes</t>
  </si>
  <si>
    <t>Bank overedrafts and short-term loans from</t>
  </si>
  <si>
    <t xml:space="preserve">   financial institutions</t>
  </si>
  <si>
    <t>Statement of cash flows (continued)</t>
  </si>
  <si>
    <t>Statement of cash flows</t>
  </si>
  <si>
    <t>Repayment of principal portion of lease liabilities</t>
  </si>
  <si>
    <t>Cash and cash equivalents at beginning of period</t>
  </si>
  <si>
    <t xml:space="preserve">Cash and cash equivalents at end of period </t>
  </si>
  <si>
    <t xml:space="preserve">      - trade accounts receivable</t>
  </si>
  <si>
    <t xml:space="preserve">   Transfer equipment to inventories</t>
  </si>
  <si>
    <t xml:space="preserve">Decrease in bank overdrafts </t>
  </si>
  <si>
    <t>2025</t>
  </si>
  <si>
    <t>Balance as at 1 January 2025</t>
  </si>
  <si>
    <t>-</t>
  </si>
  <si>
    <t xml:space="preserve">Trade and other current receivables </t>
  </si>
  <si>
    <t xml:space="preserve">   Trade and other current receivables</t>
  </si>
  <si>
    <t>Non-current provision for employee benefits</t>
  </si>
  <si>
    <t xml:space="preserve">      34,516,369,130 ordinary shares of Baht 0.1 each</t>
  </si>
  <si>
    <t xml:space="preserve">Operating profit </t>
  </si>
  <si>
    <t>Impairment loss on financial assets</t>
  </si>
  <si>
    <t>Profit (loss) before income tax expenses</t>
  </si>
  <si>
    <t>Profit (loss) for the period</t>
  </si>
  <si>
    <t>Profit (loss) attributable to:</t>
  </si>
  <si>
    <t>Profit (loss) attributable to equity holders of the Company</t>
  </si>
  <si>
    <t>Weighted average number of ordinary shares (Thousand shares)</t>
  </si>
  <si>
    <t>Total comprehensive income (loss) for the period</t>
  </si>
  <si>
    <t>Total comprehensive income (loss) attributable to:</t>
  </si>
  <si>
    <t xml:space="preserve">Profit for the period </t>
  </si>
  <si>
    <t xml:space="preserve">Total comprehensive income for the period </t>
  </si>
  <si>
    <t>Profit (loss) before tax</t>
  </si>
  <si>
    <t xml:space="preserve">   Increase in allowance for expected credit losses</t>
  </si>
  <si>
    <t xml:space="preserve">   Provision for employee benefits</t>
  </si>
  <si>
    <t>Basic earning (loss) per share</t>
  </si>
  <si>
    <t>Net cash flows used in financing activities</t>
  </si>
  <si>
    <t>Non-current provision</t>
  </si>
  <si>
    <t xml:space="preserve">   Issued and fully paid up</t>
  </si>
  <si>
    <t>(Unit: Thousand Baht, except earnings per share expressed in Baht)</t>
  </si>
  <si>
    <t>Adjustments to reconcile profit (loss) before tax to</t>
  </si>
  <si>
    <t xml:space="preserve">   Write-off of equipment</t>
  </si>
  <si>
    <t xml:space="preserve">   Loss from non-current provision</t>
  </si>
  <si>
    <t>Cash received from interest income</t>
  </si>
  <si>
    <t>As at 30 June 2025</t>
  </si>
  <si>
    <t>30 June</t>
  </si>
  <si>
    <t>Balance as at 30 June 2024</t>
  </si>
  <si>
    <t>Balance as at 30 June 2025</t>
  </si>
  <si>
    <t>For the six-month period ended 30 June 2025</t>
  </si>
  <si>
    <t>For the three-month period ended 30 June 2025</t>
  </si>
  <si>
    <t xml:space="preserve">   Write-off withholding tax deducted at sources</t>
  </si>
  <si>
    <t xml:space="preserve">   Loss from dissolution of a subsidiary</t>
  </si>
  <si>
    <t xml:space="preserve">   Decrease in allowance for impairment of other non-current assets</t>
  </si>
  <si>
    <t xml:space="preserve">   Cash received from other current financial assets</t>
  </si>
  <si>
    <t>Net cash flows from dissolution of a subsidiary</t>
  </si>
  <si>
    <t>Cash received from short-term loan to related parties</t>
  </si>
  <si>
    <t xml:space="preserve">   Transfer other non-current assets to intangibles assets</t>
  </si>
  <si>
    <t>Cash paid for addition investment in a subsidiary</t>
  </si>
  <si>
    <t>Repayment of short-term loans from related parties</t>
  </si>
  <si>
    <t>Trade and other current payables</t>
  </si>
  <si>
    <t xml:space="preserve">   Trade and other current payables</t>
  </si>
  <si>
    <t xml:space="preserve">         (31 December 2024: 38,209,077,102 ordinary shares</t>
  </si>
  <si>
    <t xml:space="preserve">         of Baht 0.1 each)</t>
  </si>
  <si>
    <t>Gain on exchange</t>
  </si>
  <si>
    <t>Proceeds from short-term loans from related parties</t>
  </si>
  <si>
    <t xml:space="preserve">   Transfer inventories to equipment</t>
  </si>
  <si>
    <t xml:space="preserve">Income tax income </t>
  </si>
  <si>
    <t>Loss on exchange</t>
  </si>
  <si>
    <t xml:space="preserve">   Gain on disposal of equipment </t>
  </si>
  <si>
    <t xml:space="preserve">   Decrease in allowance for impairment of equipment</t>
  </si>
  <si>
    <t xml:space="preserve">Net decrease in cash and cash equivalents </t>
  </si>
  <si>
    <t xml:space="preserve">   Increase in right-of-use assets from lease liabilities</t>
  </si>
  <si>
    <t xml:space="preserve">   under equity method</t>
  </si>
  <si>
    <t>Liabilities for investments in subsidiaries</t>
  </si>
  <si>
    <t>Cash paid for acquisition of intangible assets</t>
  </si>
  <si>
    <t>Net cash flows from (used in) investing activities</t>
  </si>
  <si>
    <t>Current portion of long-term loans from</t>
  </si>
  <si>
    <t xml:space="preserve">   financial institutions </t>
  </si>
  <si>
    <t>Decrease from the dissolution of the subsidiary</t>
  </si>
  <si>
    <t xml:space="preserve">   Accounts receivable from disposals of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</si>
</sst>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#,##0.0_);\(#,##0.0\)"/>
    <numFmt numFmtId="165" formatCode="0.0%"/>
    <numFmt numFmtId="166" formatCode="dd\-mmm\-yy_)"/>
    <numFmt numFmtId="167" formatCode="0.00_)"/>
    <numFmt numFmtId="168" formatCode="#,##0.00\ &quot;F&quot;;\-#,##0.00\ &quot;F&quot;"/>
    <numFmt numFmtId="169" formatCode="_(* #,##0_);_(* \(#,##0\);_(* &quot;-&quot;??_);_(@_)"/>
    <numFmt numFmtId="170" formatCode="0.0_);\(0.0\)"/>
    <numFmt numFmtId="171" formatCode="_(* #,##0.000_);_(* \(#,##0.000\);_(* &quot;-&quot;??_);_(@_)"/>
    <numFmt numFmtId="172" formatCode="_(* #,##0.000_);_(* \(#,##0.000\);_(* &quot;-&quot;???_);_(@_)"/>
    <numFmt numFmtId="173" formatCode="_(* #,##0.0000_);_(* \(#,##0.0000\);_(* &quot;-&quot;???_);_(@_)"/>
  </numFmts>
  <fonts count="15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</borders>
  <cellStyleXfs count="13">
    <xf numFmtId="0" fontId="0" fillId="0" borderId="0"/>
    <xf numFmtId="168" fontId="2" fillId="0" borderId="0"/>
    <xf numFmtId="166" fontId="2" fillId="0" borderId="0"/>
    <xf numFmtId="165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167" fontId="5" fillId="0" borderId="0"/>
    <xf numFmtId="0" fontId="1" fillId="0" borderId="0"/>
    <xf numFmtId="0" fontId="1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93">
    <xf numFmtId="0" fontId="0" fillId="0" borderId="0" xfId="0"/>
    <xf numFmtId="0" fontId="7" fillId="0" borderId="0" xfId="0" applyFont="1"/>
    <xf numFmtId="0" fontId="8" fillId="0" borderId="0" xfId="0" applyFont="1"/>
    <xf numFmtId="38" fontId="8" fillId="0" borderId="0" xfId="0" applyNumberFormat="1" applyFont="1" applyAlignment="1">
      <alignment horizontal="right"/>
    </xf>
    <xf numFmtId="37" fontId="8" fillId="0" borderId="0" xfId="0" applyNumberFormat="1" applyFont="1"/>
    <xf numFmtId="37" fontId="9" fillId="0" borderId="0" xfId="0" applyNumberFormat="1" applyFont="1" applyAlignment="1">
      <alignment horizontal="centerContinuous"/>
    </xf>
    <xf numFmtId="38" fontId="8" fillId="0" borderId="0" xfId="0" applyNumberFormat="1" applyFont="1" applyAlignment="1">
      <alignment horizontal="centerContinuous"/>
    </xf>
    <xf numFmtId="37" fontId="8" fillId="0" borderId="0" xfId="0" applyNumberFormat="1" applyFont="1" applyAlignment="1">
      <alignment horizontal="centerContinuous"/>
    </xf>
    <xf numFmtId="37" fontId="8" fillId="0" borderId="0" xfId="0" applyNumberFormat="1" applyFont="1" applyAlignment="1">
      <alignment horizontal="right"/>
    </xf>
    <xf numFmtId="41" fontId="8" fillId="0" borderId="0" xfId="0" applyNumberFormat="1" applyFont="1" applyAlignment="1">
      <alignment horizontal="right"/>
    </xf>
    <xf numFmtId="37" fontId="9" fillId="0" borderId="0" xfId="0" applyNumberFormat="1" applyFont="1" applyAlignment="1">
      <alignment horizontal="center"/>
    </xf>
    <xf numFmtId="38" fontId="7" fillId="0" borderId="3" xfId="0" applyNumberFormat="1" applyFont="1" applyBorder="1" applyAlignment="1">
      <alignment horizontal="center"/>
    </xf>
    <xf numFmtId="37" fontId="7" fillId="0" borderId="3" xfId="0" applyNumberFormat="1" applyFont="1" applyBorder="1" applyAlignment="1">
      <alignment horizontal="center"/>
    </xf>
    <xf numFmtId="37" fontId="7" fillId="0" borderId="0" xfId="0" applyNumberFormat="1" applyFont="1" applyAlignment="1">
      <alignment horizontal="center"/>
    </xf>
    <xf numFmtId="37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38" fontId="8" fillId="0" borderId="0" xfId="0" applyNumberFormat="1" applyFont="1"/>
    <xf numFmtId="41" fontId="8" fillId="0" borderId="0" xfId="0" applyNumberFormat="1" applyFont="1"/>
    <xf numFmtId="37" fontId="8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41" fontId="8" fillId="0" borderId="0" xfId="0" applyNumberFormat="1" applyFont="1" applyAlignment="1">
      <alignment horizontal="center"/>
    </xf>
    <xf numFmtId="41" fontId="8" fillId="0" borderId="3" xfId="0" applyNumberFormat="1" applyFont="1" applyBorder="1"/>
    <xf numFmtId="41" fontId="8" fillId="0" borderId="3" xfId="0" applyNumberFormat="1" applyFont="1" applyBorder="1" applyAlignment="1">
      <alignment horizontal="right"/>
    </xf>
    <xf numFmtId="41" fontId="8" fillId="0" borderId="4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37" fontId="7" fillId="0" borderId="0" xfId="0" applyNumberFormat="1" applyFont="1"/>
    <xf numFmtId="37" fontId="9" fillId="0" borderId="0" xfId="0" applyNumberFormat="1" applyFont="1"/>
    <xf numFmtId="41" fontId="8" fillId="0" borderId="5" xfId="0" applyNumberFormat="1" applyFont="1" applyBorder="1" applyAlignment="1">
      <alignment horizontal="right"/>
    </xf>
    <xf numFmtId="37" fontId="8" fillId="0" borderId="0" xfId="10" applyNumberFormat="1" applyFont="1"/>
    <xf numFmtId="37" fontId="8" fillId="0" borderId="0" xfId="9" applyNumberFormat="1" applyFont="1"/>
    <xf numFmtId="0" fontId="8" fillId="0" borderId="0" xfId="9" applyFont="1"/>
    <xf numFmtId="0" fontId="8" fillId="0" borderId="0" xfId="10" applyFont="1"/>
    <xf numFmtId="0" fontId="7" fillId="0" borderId="0" xfId="10" applyFont="1" applyAlignment="1">
      <alignment horizontal="center"/>
    </xf>
    <xf numFmtId="169" fontId="8" fillId="0" borderId="0" xfId="0" applyNumberFormat="1" applyFont="1" applyAlignment="1">
      <alignment horizontal="center"/>
    </xf>
    <xf numFmtId="0" fontId="8" fillId="0" borderId="0" xfId="9" applyFont="1" applyAlignment="1">
      <alignment horizontal="center"/>
    </xf>
    <xf numFmtId="0" fontId="8" fillId="0" borderId="0" xfId="10" applyFont="1" applyAlignment="1">
      <alignment horizontal="center"/>
    </xf>
    <xf numFmtId="0" fontId="8" fillId="0" borderId="3" xfId="1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9" applyFont="1" applyBorder="1" applyAlignment="1">
      <alignment horizontal="center"/>
    </xf>
    <xf numFmtId="169" fontId="8" fillId="0" borderId="3" xfId="0" applyNumberFormat="1" applyFont="1" applyBorder="1" applyAlignment="1">
      <alignment horizontal="center"/>
    </xf>
    <xf numFmtId="41" fontId="8" fillId="0" borderId="0" xfId="10" applyNumberFormat="1" applyFont="1" applyAlignment="1">
      <alignment horizontal="right"/>
    </xf>
    <xf numFmtId="41" fontId="8" fillId="0" borderId="0" xfId="10" applyNumberFormat="1" applyFont="1"/>
    <xf numFmtId="41" fontId="8" fillId="0" borderId="3" xfId="10" applyNumberFormat="1" applyFont="1" applyBorder="1"/>
    <xf numFmtId="41" fontId="8" fillId="0" borderId="3" xfId="8" applyNumberFormat="1" applyFont="1" applyBorder="1" applyAlignment="1">
      <alignment horizontal="left"/>
    </xf>
    <xf numFmtId="41" fontId="8" fillId="0" borderId="3" xfId="10" applyNumberFormat="1" applyFont="1" applyBorder="1" applyAlignment="1">
      <alignment horizontal="right"/>
    </xf>
    <xf numFmtId="41" fontId="8" fillId="0" borderId="6" xfId="10" applyNumberFormat="1" applyFont="1" applyBorder="1" applyAlignment="1">
      <alignment horizontal="right"/>
    </xf>
    <xf numFmtId="41" fontId="8" fillId="0" borderId="0" xfId="8" applyNumberFormat="1" applyFont="1" applyAlignment="1">
      <alignment horizontal="left"/>
    </xf>
    <xf numFmtId="0" fontId="12" fillId="0" borderId="0" xfId="0" applyFont="1"/>
    <xf numFmtId="37" fontId="8" fillId="0" borderId="0" xfId="10" applyNumberFormat="1" applyFont="1" applyAlignment="1">
      <alignment horizontal="center"/>
    </xf>
    <xf numFmtId="37" fontId="8" fillId="0" borderId="0" xfId="10" applyNumberFormat="1" applyFont="1" applyAlignment="1">
      <alignment horizontal="left"/>
    </xf>
    <xf numFmtId="0" fontId="7" fillId="0" borderId="0" xfId="9" applyFont="1"/>
    <xf numFmtId="0" fontId="7" fillId="0" borderId="0" xfId="9" applyFont="1" applyAlignment="1">
      <alignment horizontal="left"/>
    </xf>
    <xf numFmtId="169" fontId="8" fillId="0" borderId="0" xfId="0" applyNumberFormat="1" applyFont="1"/>
    <xf numFmtId="38" fontId="8" fillId="0" borderId="0" xfId="0" applyNumberFormat="1" applyFont="1" applyAlignment="1">
      <alignment horizontal="center"/>
    </xf>
    <xf numFmtId="169" fontId="7" fillId="0" borderId="0" xfId="0" applyNumberFormat="1" applyFont="1" applyAlignment="1">
      <alignment horizontal="center"/>
    </xf>
    <xf numFmtId="0" fontId="9" fillId="0" borderId="0" xfId="10" applyFont="1" applyAlignment="1">
      <alignment horizontal="center"/>
    </xf>
    <xf numFmtId="169" fontId="8" fillId="0" borderId="0" xfId="8" applyNumberFormat="1" applyFont="1"/>
    <xf numFmtId="0" fontId="7" fillId="0" borderId="0" xfId="10" applyFont="1"/>
    <xf numFmtId="41" fontId="8" fillId="0" borderId="4" xfId="0" applyNumberFormat="1" applyFont="1" applyBorder="1"/>
    <xf numFmtId="41" fontId="8" fillId="0" borderId="6" xfId="0" applyNumberFormat="1" applyFont="1" applyBorder="1"/>
    <xf numFmtId="41" fontId="8" fillId="0" borderId="5" xfId="0" applyNumberFormat="1" applyFont="1" applyBorder="1"/>
    <xf numFmtId="0" fontId="9" fillId="0" borderId="0" xfId="0" applyFont="1" applyAlignment="1">
      <alignment horizontal="center"/>
    </xf>
    <xf numFmtId="39" fontId="9" fillId="0" borderId="0" xfId="0" applyNumberFormat="1" applyFont="1" applyAlignment="1">
      <alignment horizontal="center"/>
    </xf>
    <xf numFmtId="39" fontId="8" fillId="0" borderId="0" xfId="0" applyNumberFormat="1" applyFont="1"/>
    <xf numFmtId="172" fontId="8" fillId="0" borderId="5" xfId="0" applyNumberFormat="1" applyFont="1" applyBorder="1"/>
    <xf numFmtId="171" fontId="8" fillId="0" borderId="0" xfId="0" applyNumberFormat="1" applyFont="1"/>
    <xf numFmtId="43" fontId="8" fillId="0" borderId="0" xfId="0" applyNumberFormat="1" applyFont="1"/>
    <xf numFmtId="169" fontId="8" fillId="0" borderId="5" xfId="0" applyNumberFormat="1" applyFont="1" applyBorder="1"/>
    <xf numFmtId="49" fontId="13" fillId="0" borderId="0" xfId="0" applyNumberFormat="1" applyFont="1"/>
    <xf numFmtId="49" fontId="14" fillId="0" borderId="0" xfId="0" applyNumberFormat="1" applyFont="1"/>
    <xf numFmtId="41" fontId="7" fillId="0" borderId="0" xfId="0" applyNumberFormat="1" applyFont="1"/>
    <xf numFmtId="41" fontId="10" fillId="0" borderId="0" xfId="0" applyNumberFormat="1" applyFont="1" applyAlignment="1">
      <alignment horizontal="center"/>
    </xf>
    <xf numFmtId="41" fontId="8" fillId="0" borderId="0" xfId="0" applyNumberFormat="1" applyFont="1" applyAlignment="1">
      <alignment horizontal="centerContinuous"/>
    </xf>
    <xf numFmtId="41" fontId="8" fillId="0" borderId="0" xfId="0" quotePrefix="1" applyNumberFormat="1" applyFont="1" applyAlignment="1">
      <alignment horizontal="center"/>
    </xf>
    <xf numFmtId="37" fontId="11" fillId="0" borderId="0" xfId="0" applyNumberFormat="1" applyFont="1" applyAlignment="1">
      <alignment horizontal="center"/>
    </xf>
    <xf numFmtId="41" fontId="8" fillId="0" borderId="3" xfId="0" quotePrefix="1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41" fontId="9" fillId="0" borderId="0" xfId="0" applyNumberFormat="1" applyFont="1" applyAlignment="1">
      <alignment horizontal="right"/>
    </xf>
    <xf numFmtId="41" fontId="9" fillId="0" borderId="0" xfId="0" applyNumberFormat="1" applyFont="1" applyAlignment="1">
      <alignment horizontal="center"/>
    </xf>
    <xf numFmtId="3" fontId="8" fillId="0" borderId="0" xfId="0" applyNumberFormat="1" applyFont="1"/>
    <xf numFmtId="169" fontId="8" fillId="0" borderId="0" xfId="0" applyNumberFormat="1" applyFont="1" applyAlignment="1">
      <alignment horizontal="right"/>
    </xf>
    <xf numFmtId="170" fontId="9" fillId="0" borderId="0" xfId="0" applyNumberFormat="1" applyFont="1" applyAlignment="1">
      <alignment horizontal="center"/>
    </xf>
    <xf numFmtId="41" fontId="8" fillId="0" borderId="3" xfId="0" applyNumberFormat="1" applyFont="1" applyBorder="1" applyAlignment="1">
      <alignment horizontal="center"/>
    </xf>
    <xf numFmtId="0" fontId="8" fillId="0" borderId="7" xfId="0" applyFont="1" applyBorder="1"/>
    <xf numFmtId="37" fontId="8" fillId="0" borderId="0" xfId="0" applyNumberFormat="1" applyFont="1" applyAlignment="1">
      <alignment horizontal="left"/>
    </xf>
    <xf numFmtId="173" fontId="8" fillId="0" borderId="5" xfId="0" applyNumberFormat="1" applyFont="1" applyBorder="1"/>
    <xf numFmtId="37" fontId="7" fillId="0" borderId="3" xfId="0" applyNumberFormat="1" applyFont="1" applyBorder="1" applyAlignment="1">
      <alignment horizontal="center"/>
    </xf>
    <xf numFmtId="169" fontId="8" fillId="0" borderId="3" xfId="0" applyNumberFormat="1" applyFont="1" applyBorder="1" applyAlignment="1">
      <alignment horizontal="center"/>
    </xf>
    <xf numFmtId="169" fontId="8" fillId="0" borderId="4" xfId="0" applyNumberFormat="1" applyFont="1" applyBorder="1" applyAlignment="1">
      <alignment horizontal="center"/>
    </xf>
    <xf numFmtId="169" fontId="7" fillId="0" borderId="3" xfId="0" applyNumberFormat="1" applyFont="1" applyBorder="1" applyAlignment="1">
      <alignment horizontal="center"/>
    </xf>
    <xf numFmtId="0" fontId="7" fillId="0" borderId="3" xfId="10" applyFont="1" applyBorder="1" applyAlignment="1">
      <alignment horizontal="center"/>
    </xf>
    <xf numFmtId="0" fontId="8" fillId="0" borderId="3" xfId="10" applyFont="1" applyBorder="1" applyAlignment="1">
      <alignment horizontal="center"/>
    </xf>
  </cellXfs>
  <cellStyles count="13">
    <cellStyle name="comma zerodec" xfId="1" xr:uid="{67CBA4AA-2901-45A5-BEC8-0220434C3EC4}"/>
    <cellStyle name="Currency1" xfId="2" xr:uid="{A55203E6-5084-4AF8-A40E-DFC71087EB22}"/>
    <cellStyle name="Dollar (zero dec)" xfId="3" xr:uid="{F3704C89-A6CC-4AF8-A972-32EFE641D399}"/>
    <cellStyle name="Grey" xfId="4" xr:uid="{A4B4265E-10ED-4D88-A963-A226AAB60287}"/>
    <cellStyle name="Input [yellow]" xfId="5" xr:uid="{B6698F9C-41A8-4117-AAB8-5B08A8B449E5}"/>
    <cellStyle name="no dec" xfId="6" xr:uid="{DA02CFB3-E144-49C9-9412-810183E88FD6}"/>
    <cellStyle name="Normal" xfId="0" builtinId="0"/>
    <cellStyle name="Normal - Style1" xfId="7" xr:uid="{9E5961C2-453B-432C-A5EA-5A3338F6291A}"/>
    <cellStyle name="Normal_BS&amp;PL_Thai_FS example_2008_22 Jan 09_TF_Q4'08" xfId="8" xr:uid="{F1B9A52B-193D-4C58-8CF4-393EAB1EE7E9}"/>
    <cellStyle name="Normal_bs&amp;pl-e  " xfId="9" xr:uid="{6DB79E28-591C-4222-A39C-3D78B9C5674D}"/>
    <cellStyle name="Normal_bs&amp;pl-t" xfId="10" xr:uid="{72A52CA0-AACB-47B3-ADBC-C1612A634189}"/>
    <cellStyle name="Percent [2]" xfId="11" xr:uid="{4020AE13-DD3D-4692-8342-A78B37B9CCA9}"/>
    <cellStyle name="Quantity" xfId="12" xr:uid="{E4C77F6D-CAE4-4DCB-A34C-920C46AC9CE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B7004-1B83-43ED-9D3C-22DB397AF51E}">
  <dimension ref="A1:N101"/>
  <sheetViews>
    <sheetView showGridLines="0" tabSelected="1" view="pageBreakPreview" zoomScaleNormal="106" zoomScaleSheetLayoutView="100" workbookViewId="0">
      <selection activeCell="J98" sqref="J98"/>
    </sheetView>
  </sheetViews>
  <sheetFormatPr defaultColWidth="10.7109375" defaultRowHeight="21" customHeight="1"/>
  <cols>
    <col min="1" max="1" width="35.7109375" style="4" customWidth="1"/>
    <col min="2" max="2" width="6.85546875" style="4" customWidth="1"/>
    <col min="3" max="3" width="0.85546875" style="10" customWidth="1"/>
    <col min="4" max="4" width="5.7109375" style="10" customWidth="1"/>
    <col min="5" max="5" width="0.85546875" style="10" customWidth="1"/>
    <col min="6" max="6" width="13.7109375" style="18" customWidth="1"/>
    <col min="7" max="7" width="0.85546875" style="4" customWidth="1"/>
    <col min="8" max="8" width="13.7109375" style="18" customWidth="1"/>
    <col min="9" max="9" width="0.85546875" style="4" customWidth="1"/>
    <col min="10" max="10" width="13.7109375" style="18" customWidth="1"/>
    <col min="11" max="11" width="0.85546875" style="4" customWidth="1"/>
    <col min="12" max="12" width="13.7109375" style="18" customWidth="1"/>
    <col min="13" max="13" width="0.85546875" style="4" customWidth="1"/>
    <col min="14" max="16384" width="10.7109375" style="4"/>
  </cols>
  <sheetData>
    <row r="1" spans="1:14" ht="21" customHeight="1">
      <c r="A1" s="1" t="s">
        <v>92</v>
      </c>
      <c r="B1" s="2"/>
      <c r="C1" s="2"/>
      <c r="D1" s="2"/>
      <c r="E1" s="2"/>
      <c r="G1" s="2"/>
      <c r="I1" s="2"/>
      <c r="K1" s="2"/>
    </row>
    <row r="2" spans="1:14" ht="21" customHeight="1">
      <c r="A2" s="1" t="s">
        <v>81</v>
      </c>
      <c r="B2" s="7"/>
      <c r="C2" s="5"/>
      <c r="D2" s="5"/>
      <c r="E2" s="5"/>
      <c r="F2" s="73"/>
      <c r="G2" s="7"/>
      <c r="H2" s="73"/>
      <c r="I2" s="7"/>
      <c r="J2" s="73"/>
      <c r="K2" s="7"/>
      <c r="L2" s="73"/>
    </row>
    <row r="3" spans="1:14" ht="21" customHeight="1">
      <c r="A3" s="1" t="s">
        <v>192</v>
      </c>
      <c r="B3" s="7"/>
      <c r="C3" s="5"/>
      <c r="D3" s="5"/>
      <c r="E3" s="5"/>
      <c r="F3" s="73"/>
      <c r="G3" s="7"/>
      <c r="H3" s="73"/>
      <c r="I3" s="7"/>
      <c r="J3" s="73"/>
      <c r="K3" s="7"/>
      <c r="L3" s="73"/>
    </row>
    <row r="4" spans="1:14" ht="21" customHeight="1">
      <c r="A4" s="2"/>
      <c r="B4" s="7"/>
      <c r="C4" s="5"/>
      <c r="D4" s="5"/>
      <c r="E4" s="5"/>
      <c r="F4" s="73"/>
      <c r="G4" s="7"/>
      <c r="H4" s="73"/>
      <c r="I4" s="7"/>
      <c r="J4" s="73"/>
      <c r="K4" s="7"/>
      <c r="L4" s="9" t="s">
        <v>49</v>
      </c>
    </row>
    <row r="5" spans="1:14" ht="21" customHeight="1">
      <c r="A5" s="2"/>
      <c r="D5" s="26"/>
      <c r="E5" s="26"/>
      <c r="F5" s="87" t="s">
        <v>10</v>
      </c>
      <c r="G5" s="87"/>
      <c r="H5" s="87"/>
      <c r="I5" s="26"/>
      <c r="J5" s="87" t="s">
        <v>11</v>
      </c>
      <c r="K5" s="87"/>
      <c r="L5" s="87"/>
      <c r="M5" s="26"/>
      <c r="N5" s="26"/>
    </row>
    <row r="6" spans="1:14" ht="21" customHeight="1">
      <c r="A6" s="2"/>
      <c r="C6" s="74"/>
      <c r="D6" s="74"/>
      <c r="F6" s="74" t="s">
        <v>193</v>
      </c>
      <c r="G6" s="19"/>
      <c r="H6" s="74" t="s">
        <v>68</v>
      </c>
      <c r="J6" s="74" t="s">
        <v>193</v>
      </c>
      <c r="K6" s="19"/>
      <c r="L6" s="74" t="s">
        <v>68</v>
      </c>
    </row>
    <row r="7" spans="1:14" s="26" customFormat="1" ht="21" customHeight="1">
      <c r="A7" s="1"/>
      <c r="C7" s="74"/>
      <c r="D7" s="14" t="s">
        <v>0</v>
      </c>
      <c r="E7" s="75"/>
      <c r="F7" s="76" t="s">
        <v>162</v>
      </c>
      <c r="G7" s="77"/>
      <c r="H7" s="76" t="s">
        <v>147</v>
      </c>
      <c r="J7" s="76" t="s">
        <v>162</v>
      </c>
      <c r="K7" s="77"/>
      <c r="L7" s="76" t="s">
        <v>147</v>
      </c>
    </row>
    <row r="8" spans="1:14" ht="21" customHeight="1">
      <c r="A8" s="2"/>
      <c r="C8" s="73"/>
      <c r="D8" s="4"/>
      <c r="E8" s="4"/>
      <c r="F8" s="73" t="s">
        <v>50</v>
      </c>
      <c r="H8" s="21" t="s">
        <v>51</v>
      </c>
      <c r="J8" s="73" t="s">
        <v>50</v>
      </c>
      <c r="L8" s="21" t="s">
        <v>51</v>
      </c>
    </row>
    <row r="9" spans="1:14" ht="21" customHeight="1">
      <c r="A9" s="2"/>
      <c r="C9" s="73"/>
      <c r="D9" s="4"/>
      <c r="E9" s="4"/>
      <c r="F9" s="73" t="s">
        <v>52</v>
      </c>
      <c r="H9" s="21"/>
      <c r="J9" s="73" t="s">
        <v>52</v>
      </c>
      <c r="L9" s="21"/>
    </row>
    <row r="10" spans="1:14" ht="21" customHeight="1">
      <c r="A10" s="1" t="s">
        <v>23</v>
      </c>
      <c r="B10" s="1"/>
      <c r="C10" s="1"/>
      <c r="D10" s="14"/>
      <c r="E10" s="14"/>
      <c r="F10" s="73"/>
      <c r="H10" s="73"/>
      <c r="J10" s="73"/>
      <c r="L10" s="73"/>
    </row>
    <row r="11" spans="1:14" ht="21" customHeight="1">
      <c r="A11" s="1" t="s">
        <v>12</v>
      </c>
      <c r="B11" s="1"/>
      <c r="C11" s="1"/>
      <c r="F11" s="21"/>
      <c r="G11" s="15"/>
      <c r="H11" s="21"/>
      <c r="I11" s="14"/>
      <c r="J11" s="21"/>
      <c r="K11" s="15"/>
      <c r="L11" s="21"/>
      <c r="M11" s="15"/>
    </row>
    <row r="12" spans="1:14" ht="21" customHeight="1">
      <c r="A12" s="2" t="s">
        <v>24</v>
      </c>
      <c r="B12" s="2"/>
      <c r="C12" s="2"/>
      <c r="F12" s="9">
        <v>30232</v>
      </c>
      <c r="G12" s="78"/>
      <c r="H12" s="9">
        <v>108158</v>
      </c>
      <c r="I12" s="78"/>
      <c r="J12" s="9">
        <v>6196</v>
      </c>
      <c r="K12" s="78"/>
      <c r="L12" s="9">
        <v>85059</v>
      </c>
      <c r="M12" s="9"/>
    </row>
    <row r="13" spans="1:14" ht="21" customHeight="1">
      <c r="A13" s="2" t="s">
        <v>165</v>
      </c>
      <c r="B13" s="2"/>
      <c r="C13" s="2"/>
      <c r="D13" s="10">
        <v>3</v>
      </c>
      <c r="F13" s="9">
        <v>313057</v>
      </c>
      <c r="G13" s="78"/>
      <c r="H13" s="9">
        <v>187550</v>
      </c>
      <c r="I13" s="78"/>
      <c r="J13" s="9">
        <v>308095</v>
      </c>
      <c r="K13" s="78"/>
      <c r="L13" s="9">
        <v>212014</v>
      </c>
      <c r="M13" s="9"/>
    </row>
    <row r="14" spans="1:14" ht="21" customHeight="1">
      <c r="A14" s="2" t="s">
        <v>73</v>
      </c>
      <c r="B14" s="2"/>
      <c r="C14" s="2"/>
      <c r="D14" s="10">
        <v>2</v>
      </c>
      <c r="F14" s="9">
        <v>0</v>
      </c>
      <c r="G14" s="78"/>
      <c r="H14" s="9" t="s">
        <v>164</v>
      </c>
      <c r="I14" s="78"/>
      <c r="J14" s="9">
        <v>0</v>
      </c>
      <c r="K14" s="78"/>
      <c r="L14" s="9">
        <v>6286</v>
      </c>
      <c r="M14" s="9"/>
    </row>
    <row r="15" spans="1:14" ht="21" customHeight="1">
      <c r="A15" s="2" t="s">
        <v>74</v>
      </c>
      <c r="B15" s="2"/>
      <c r="C15" s="2"/>
      <c r="F15" s="9">
        <v>86625</v>
      </c>
      <c r="G15" s="78"/>
      <c r="H15" s="9">
        <v>89339</v>
      </c>
      <c r="I15" s="78"/>
      <c r="J15" s="9">
        <v>86625</v>
      </c>
      <c r="K15" s="78"/>
      <c r="L15" s="9">
        <v>89298</v>
      </c>
      <c r="M15" s="9"/>
    </row>
    <row r="16" spans="1:14" ht="21" customHeight="1">
      <c r="A16" s="2" t="s">
        <v>75</v>
      </c>
      <c r="B16" s="2"/>
      <c r="C16" s="2"/>
      <c r="D16" s="10">
        <v>4</v>
      </c>
      <c r="F16" s="9">
        <v>399997</v>
      </c>
      <c r="G16" s="78"/>
      <c r="H16" s="9">
        <v>405250</v>
      </c>
      <c r="I16" s="78"/>
      <c r="J16" s="9">
        <v>379694</v>
      </c>
      <c r="K16" s="78"/>
      <c r="L16" s="9">
        <v>381817</v>
      </c>
      <c r="M16" s="9"/>
    </row>
    <row r="17" spans="1:13" ht="21" customHeight="1">
      <c r="A17" s="1" t="s">
        <v>13</v>
      </c>
      <c r="B17" s="1"/>
      <c r="C17" s="1"/>
      <c r="E17" s="4"/>
      <c r="F17" s="24">
        <f>SUM(F12:F16)</f>
        <v>829911</v>
      </c>
      <c r="G17" s="78"/>
      <c r="H17" s="24">
        <f>SUM(H12:H16)</f>
        <v>790297</v>
      </c>
      <c r="I17" s="78"/>
      <c r="J17" s="24">
        <f>SUM(J12:J16)</f>
        <v>780610</v>
      </c>
      <c r="K17" s="9"/>
      <c r="L17" s="24">
        <f>SUM(L12:L16)</f>
        <v>774474</v>
      </c>
      <c r="M17" s="9"/>
    </row>
    <row r="18" spans="1:13" ht="21" customHeight="1">
      <c r="A18" s="1" t="s">
        <v>14</v>
      </c>
      <c r="B18" s="1"/>
      <c r="C18" s="1"/>
      <c r="F18" s="9"/>
      <c r="G18" s="9"/>
      <c r="H18" s="9"/>
      <c r="I18" s="9"/>
      <c r="J18" s="9"/>
      <c r="K18" s="9"/>
      <c r="L18" s="9"/>
      <c r="M18" s="9"/>
    </row>
    <row r="19" spans="1:13" ht="21" customHeight="1">
      <c r="A19" s="2" t="s">
        <v>25</v>
      </c>
      <c r="B19" s="2"/>
      <c r="C19" s="2"/>
      <c r="F19" s="9">
        <v>103554</v>
      </c>
      <c r="G19" s="78"/>
      <c r="H19" s="9">
        <v>103119</v>
      </c>
      <c r="I19" s="78"/>
      <c r="J19" s="9">
        <v>103254</v>
      </c>
      <c r="K19" s="78"/>
      <c r="L19" s="9">
        <v>102819</v>
      </c>
      <c r="M19" s="9"/>
    </row>
    <row r="20" spans="1:13" ht="21" customHeight="1">
      <c r="A20" s="2" t="s">
        <v>107</v>
      </c>
      <c r="B20" s="2"/>
      <c r="C20" s="2"/>
      <c r="F20" s="9">
        <v>4979</v>
      </c>
      <c r="G20" s="9"/>
      <c r="H20" s="9">
        <v>3038</v>
      </c>
      <c r="I20" s="9"/>
      <c r="J20" s="9">
        <v>4296</v>
      </c>
      <c r="K20" s="9"/>
      <c r="L20" s="9">
        <v>2341</v>
      </c>
      <c r="M20" s="9"/>
    </row>
    <row r="21" spans="1:13" ht="21" customHeight="1">
      <c r="A21" s="2" t="s">
        <v>26</v>
      </c>
      <c r="B21" s="2"/>
      <c r="C21" s="2"/>
      <c r="D21" s="10">
        <v>5</v>
      </c>
      <c r="F21" s="9">
        <v>0</v>
      </c>
      <c r="G21" s="78"/>
      <c r="H21" s="9" t="s">
        <v>164</v>
      </c>
      <c r="I21" s="78"/>
      <c r="J21" s="9">
        <v>67398</v>
      </c>
      <c r="K21" s="78"/>
      <c r="L21" s="9">
        <v>67866</v>
      </c>
      <c r="M21" s="9"/>
    </row>
    <row r="22" spans="1:13" ht="21" customHeight="1">
      <c r="A22" s="2" t="s">
        <v>76</v>
      </c>
      <c r="B22" s="2"/>
      <c r="C22" s="2"/>
      <c r="D22" s="10">
        <v>6</v>
      </c>
      <c r="F22" s="9">
        <v>2080186</v>
      </c>
      <c r="G22" s="78"/>
      <c r="H22" s="9">
        <v>2160693</v>
      </c>
      <c r="I22" s="78"/>
      <c r="J22" s="9">
        <v>2077638</v>
      </c>
      <c r="K22" s="78"/>
      <c r="L22" s="9">
        <v>2158117</v>
      </c>
      <c r="M22" s="9"/>
    </row>
    <row r="23" spans="1:13" ht="21" customHeight="1">
      <c r="A23" s="2" t="s">
        <v>106</v>
      </c>
      <c r="B23" s="2"/>
      <c r="C23" s="2"/>
      <c r="F23" s="9">
        <v>6273</v>
      </c>
      <c r="G23" s="78"/>
      <c r="H23" s="9">
        <v>4286</v>
      </c>
      <c r="I23" s="78"/>
      <c r="J23" s="9">
        <v>2263</v>
      </c>
      <c r="K23" s="78"/>
      <c r="L23" s="9">
        <v>2558</v>
      </c>
      <c r="M23" s="9"/>
    </row>
    <row r="24" spans="1:13" ht="21" customHeight="1">
      <c r="A24" s="2" t="s">
        <v>77</v>
      </c>
      <c r="B24" s="2"/>
      <c r="C24" s="2"/>
      <c r="F24" s="9">
        <v>35741</v>
      </c>
      <c r="G24" s="9"/>
      <c r="H24" s="9">
        <v>43038</v>
      </c>
      <c r="I24" s="9"/>
      <c r="J24" s="9">
        <v>0</v>
      </c>
      <c r="K24" s="9"/>
      <c r="L24" s="9" t="s">
        <v>164</v>
      </c>
      <c r="M24" s="9"/>
    </row>
    <row r="25" spans="1:13" ht="21" customHeight="1">
      <c r="A25" s="2" t="s">
        <v>83</v>
      </c>
      <c r="B25" s="2"/>
      <c r="C25" s="2"/>
      <c r="F25" s="9">
        <v>17191</v>
      </c>
      <c r="G25" s="9"/>
      <c r="H25" s="9">
        <v>16724</v>
      </c>
      <c r="I25" s="9"/>
      <c r="J25" s="9">
        <v>18364</v>
      </c>
      <c r="K25" s="9"/>
      <c r="L25" s="9">
        <v>18364</v>
      </c>
      <c r="M25" s="9"/>
    </row>
    <row r="26" spans="1:13" ht="21" customHeight="1">
      <c r="A26" s="2" t="s">
        <v>109</v>
      </c>
      <c r="B26" s="2"/>
      <c r="C26" s="2"/>
      <c r="E26" s="4"/>
      <c r="F26" s="9">
        <v>71655</v>
      </c>
      <c r="G26" s="9"/>
      <c r="H26" s="9">
        <v>71655</v>
      </c>
      <c r="I26" s="9"/>
      <c r="J26" s="9">
        <v>0</v>
      </c>
      <c r="K26" s="9"/>
      <c r="L26" s="9" t="s">
        <v>164</v>
      </c>
      <c r="M26" s="9"/>
    </row>
    <row r="27" spans="1:13" ht="21" customHeight="1">
      <c r="A27" s="1" t="s">
        <v>15</v>
      </c>
      <c r="B27" s="1"/>
      <c r="C27" s="1"/>
      <c r="D27" s="4"/>
      <c r="E27" s="4"/>
      <c r="F27" s="24">
        <f>SUM(F19:F26)</f>
        <v>2319579</v>
      </c>
      <c r="G27" s="9"/>
      <c r="H27" s="24">
        <f>SUM(H19:H26)</f>
        <v>2402553</v>
      </c>
      <c r="I27" s="9"/>
      <c r="J27" s="24">
        <f>SUM(J19:J26)</f>
        <v>2273213</v>
      </c>
      <c r="K27" s="9"/>
      <c r="L27" s="24">
        <f>SUM(L19:L26)</f>
        <v>2352065</v>
      </c>
      <c r="M27" s="9"/>
    </row>
    <row r="28" spans="1:13" ht="21" customHeight="1" thickBot="1">
      <c r="A28" s="1" t="s">
        <v>16</v>
      </c>
      <c r="B28" s="1"/>
      <c r="C28" s="1"/>
      <c r="D28" s="4"/>
      <c r="E28" s="4"/>
      <c r="F28" s="28">
        <f>F27+F17</f>
        <v>3149490</v>
      </c>
      <c r="G28" s="9"/>
      <c r="H28" s="28">
        <f>H27+H17</f>
        <v>3192850</v>
      </c>
      <c r="I28" s="9"/>
      <c r="J28" s="28">
        <f>J27+J17</f>
        <v>3053823</v>
      </c>
      <c r="K28" s="9"/>
      <c r="L28" s="28">
        <f>L27+L17</f>
        <v>3126539</v>
      </c>
      <c r="M28" s="9"/>
    </row>
    <row r="29" spans="1:13" ht="21" customHeight="1" thickTop="1">
      <c r="A29" s="2"/>
      <c r="B29" s="2"/>
      <c r="C29" s="2"/>
      <c r="F29" s="10"/>
      <c r="G29" s="10"/>
      <c r="H29" s="10"/>
      <c r="I29" s="10"/>
    </row>
    <row r="30" spans="1:13" ht="21" customHeight="1">
      <c r="A30" s="2" t="s">
        <v>1</v>
      </c>
      <c r="B30" s="2"/>
      <c r="C30" s="2"/>
      <c r="F30" s="10"/>
      <c r="G30" s="10"/>
      <c r="H30" s="10"/>
      <c r="I30" s="10"/>
    </row>
    <row r="31" spans="1:13" ht="21" customHeight="1">
      <c r="A31" s="2"/>
      <c r="B31" s="2"/>
      <c r="C31" s="2"/>
      <c r="F31" s="10"/>
      <c r="G31" s="10"/>
      <c r="H31" s="10"/>
      <c r="I31" s="10"/>
    </row>
    <row r="32" spans="1:13" ht="21" customHeight="1">
      <c r="A32" s="1" t="s">
        <v>92</v>
      </c>
      <c r="B32" s="1"/>
      <c r="C32" s="1"/>
      <c r="D32" s="2"/>
      <c r="E32" s="2"/>
      <c r="F32" s="2"/>
      <c r="G32" s="2"/>
      <c r="H32" s="2"/>
      <c r="I32" s="2"/>
      <c r="K32" s="2"/>
      <c r="M32" s="2"/>
    </row>
    <row r="33" spans="1:14" ht="21" customHeight="1">
      <c r="A33" s="1" t="s">
        <v>82</v>
      </c>
      <c r="B33" s="1"/>
      <c r="C33" s="1"/>
      <c r="D33" s="5"/>
      <c r="E33" s="5"/>
      <c r="F33" s="5"/>
      <c r="G33" s="5"/>
      <c r="H33" s="5"/>
      <c r="I33" s="5"/>
      <c r="J33" s="73"/>
      <c r="K33" s="7"/>
      <c r="L33" s="73"/>
      <c r="M33" s="7"/>
    </row>
    <row r="34" spans="1:14" ht="21" customHeight="1">
      <c r="A34" s="1" t="s">
        <v>192</v>
      </c>
      <c r="B34" s="7"/>
      <c r="C34" s="5"/>
      <c r="D34" s="5"/>
      <c r="E34" s="5"/>
      <c r="F34" s="73"/>
      <c r="G34" s="7"/>
      <c r="H34" s="73"/>
      <c r="I34" s="7"/>
      <c r="J34" s="73"/>
      <c r="K34" s="7"/>
      <c r="L34" s="73"/>
    </row>
    <row r="35" spans="1:14" ht="21" customHeight="1">
      <c r="A35" s="2"/>
      <c r="B35" s="7"/>
      <c r="C35" s="5"/>
      <c r="D35" s="5"/>
      <c r="E35" s="5"/>
      <c r="F35" s="73"/>
      <c r="G35" s="7"/>
      <c r="H35" s="73"/>
      <c r="I35" s="7"/>
      <c r="J35" s="73"/>
      <c r="K35" s="7"/>
      <c r="L35" s="9" t="s">
        <v>49</v>
      </c>
    </row>
    <row r="36" spans="1:14" ht="21" customHeight="1">
      <c r="A36" s="2"/>
      <c r="D36" s="26"/>
      <c r="E36" s="26"/>
      <c r="F36" s="87" t="s">
        <v>10</v>
      </c>
      <c r="G36" s="87"/>
      <c r="H36" s="87"/>
      <c r="I36" s="26"/>
      <c r="J36" s="87" t="s">
        <v>11</v>
      </c>
      <c r="K36" s="87"/>
      <c r="L36" s="87"/>
      <c r="M36" s="26"/>
      <c r="N36" s="26"/>
    </row>
    <row r="37" spans="1:14" ht="21" customHeight="1">
      <c r="A37" s="2"/>
      <c r="C37" s="74"/>
      <c r="D37" s="74"/>
      <c r="F37" s="74" t="s">
        <v>193</v>
      </c>
      <c r="G37" s="19"/>
      <c r="H37" s="74" t="s">
        <v>68</v>
      </c>
      <c r="J37" s="74" t="s">
        <v>193</v>
      </c>
      <c r="K37" s="19"/>
      <c r="L37" s="74" t="s">
        <v>68</v>
      </c>
    </row>
    <row r="38" spans="1:14" s="26" customFormat="1" ht="21" customHeight="1">
      <c r="A38" s="1"/>
      <c r="C38" s="74"/>
      <c r="D38" s="14" t="s">
        <v>0</v>
      </c>
      <c r="E38" s="75"/>
      <c r="F38" s="76" t="s">
        <v>162</v>
      </c>
      <c r="G38" s="77"/>
      <c r="H38" s="76" t="s">
        <v>147</v>
      </c>
      <c r="J38" s="76" t="s">
        <v>162</v>
      </c>
      <c r="K38" s="77"/>
      <c r="L38" s="76" t="s">
        <v>147</v>
      </c>
    </row>
    <row r="39" spans="1:14" ht="21" customHeight="1">
      <c r="A39" s="2"/>
      <c r="C39" s="73"/>
      <c r="D39" s="4"/>
      <c r="E39" s="4"/>
      <c r="F39" s="73" t="s">
        <v>50</v>
      </c>
      <c r="H39" s="21" t="s">
        <v>51</v>
      </c>
      <c r="J39" s="73" t="s">
        <v>50</v>
      </c>
      <c r="L39" s="21" t="s">
        <v>51</v>
      </c>
    </row>
    <row r="40" spans="1:14" ht="21" customHeight="1">
      <c r="A40" s="2"/>
      <c r="C40" s="73"/>
      <c r="D40" s="4"/>
      <c r="E40" s="4"/>
      <c r="F40" s="73" t="s">
        <v>52</v>
      </c>
      <c r="H40" s="21"/>
      <c r="J40" s="73" t="s">
        <v>52</v>
      </c>
      <c r="L40" s="21"/>
    </row>
    <row r="41" spans="1:14" ht="21" customHeight="1">
      <c r="A41" s="1" t="s">
        <v>31</v>
      </c>
      <c r="B41" s="1"/>
      <c r="C41" s="1"/>
      <c r="F41" s="10"/>
      <c r="G41" s="10"/>
      <c r="H41" s="10"/>
      <c r="I41" s="10"/>
    </row>
    <row r="42" spans="1:14" ht="21" customHeight="1">
      <c r="A42" s="1" t="s">
        <v>17</v>
      </c>
      <c r="B42" s="1"/>
      <c r="C42" s="1"/>
      <c r="F42" s="10"/>
      <c r="G42" s="10"/>
      <c r="H42" s="10"/>
      <c r="I42" s="10"/>
    </row>
    <row r="43" spans="1:14" ht="21" customHeight="1">
      <c r="A43" s="2" t="s">
        <v>152</v>
      </c>
      <c r="B43" s="1"/>
      <c r="C43" s="1"/>
      <c r="F43" s="10"/>
      <c r="G43" s="10"/>
      <c r="H43" s="10"/>
      <c r="I43" s="10"/>
    </row>
    <row r="44" spans="1:14" ht="21" customHeight="1">
      <c r="A44" s="2" t="s">
        <v>153</v>
      </c>
      <c r="B44" s="2"/>
      <c r="C44" s="2"/>
      <c r="D44" s="10">
        <v>7</v>
      </c>
      <c r="F44" s="9">
        <v>16228</v>
      </c>
      <c r="G44" s="9"/>
      <c r="H44" s="9">
        <v>35336</v>
      </c>
      <c r="I44" s="9"/>
      <c r="J44" s="9">
        <v>16228</v>
      </c>
      <c r="K44" s="9"/>
      <c r="L44" s="9">
        <v>34336</v>
      </c>
      <c r="M44" s="9"/>
    </row>
    <row r="45" spans="1:14" ht="21" customHeight="1">
      <c r="A45" s="2" t="s">
        <v>207</v>
      </c>
      <c r="B45" s="2"/>
      <c r="C45" s="2"/>
      <c r="F45" s="18">
        <v>1009555</v>
      </c>
      <c r="G45" s="79"/>
      <c r="H45" s="18">
        <v>1021609</v>
      </c>
      <c r="I45" s="79"/>
      <c r="J45" s="18">
        <v>891509</v>
      </c>
      <c r="K45" s="79"/>
      <c r="L45" s="9">
        <v>899381</v>
      </c>
      <c r="M45" s="9"/>
    </row>
    <row r="46" spans="1:14" ht="21" customHeight="1">
      <c r="A46" s="2" t="s">
        <v>224</v>
      </c>
      <c r="B46" s="2"/>
      <c r="C46" s="2"/>
      <c r="G46" s="79"/>
      <c r="I46" s="79"/>
      <c r="K46" s="79"/>
      <c r="L46" s="9"/>
      <c r="M46" s="9"/>
    </row>
    <row r="47" spans="1:14" ht="21" customHeight="1">
      <c r="A47" s="2" t="s">
        <v>225</v>
      </c>
      <c r="B47" s="2"/>
      <c r="C47" s="2"/>
      <c r="D47" s="10">
        <v>8</v>
      </c>
      <c r="F47" s="9">
        <v>1449518</v>
      </c>
      <c r="G47" s="9"/>
      <c r="H47" s="9">
        <v>1565715</v>
      </c>
      <c r="I47" s="9"/>
      <c r="J47" s="9">
        <v>1449518</v>
      </c>
      <c r="K47" s="9"/>
      <c r="L47" s="9">
        <v>1565715</v>
      </c>
      <c r="M47" s="9"/>
    </row>
    <row r="48" spans="1:14" ht="21" customHeight="1">
      <c r="A48" s="2" t="s">
        <v>111</v>
      </c>
      <c r="B48" s="2"/>
      <c r="C48" s="2"/>
      <c r="D48" s="10">
        <v>2</v>
      </c>
      <c r="F48" s="9">
        <v>1668</v>
      </c>
      <c r="G48" s="9"/>
      <c r="H48" s="9">
        <v>1588</v>
      </c>
      <c r="I48" s="9"/>
      <c r="J48" s="9">
        <v>623</v>
      </c>
      <c r="K48" s="9"/>
      <c r="L48" s="9">
        <v>570</v>
      </c>
      <c r="M48" s="9"/>
    </row>
    <row r="49" spans="1:13" ht="21" customHeight="1">
      <c r="A49" s="2" t="s">
        <v>113</v>
      </c>
      <c r="B49" s="2"/>
      <c r="C49" s="2"/>
      <c r="F49" s="9">
        <v>70378</v>
      </c>
      <c r="G49" s="9"/>
      <c r="H49" s="9">
        <v>10378</v>
      </c>
      <c r="I49" s="9"/>
      <c r="J49" s="9">
        <v>44000</v>
      </c>
      <c r="K49" s="9"/>
      <c r="L49" s="9">
        <v>40000</v>
      </c>
      <c r="M49" s="9"/>
    </row>
    <row r="50" spans="1:13" ht="21" customHeight="1">
      <c r="A50" s="2" t="s">
        <v>97</v>
      </c>
      <c r="B50" s="2"/>
      <c r="C50" s="2"/>
      <c r="F50" s="9">
        <v>24</v>
      </c>
      <c r="G50" s="9"/>
      <c r="H50" s="9" t="s">
        <v>164</v>
      </c>
      <c r="I50" s="9"/>
      <c r="J50" s="9">
        <v>0</v>
      </c>
      <c r="K50" s="9"/>
      <c r="L50" s="9" t="s">
        <v>164</v>
      </c>
      <c r="M50" s="9"/>
    </row>
    <row r="51" spans="1:13" ht="21" customHeight="1">
      <c r="A51" s="2" t="s">
        <v>105</v>
      </c>
      <c r="B51" s="2"/>
      <c r="C51" s="2"/>
      <c r="F51" s="9">
        <v>157103</v>
      </c>
      <c r="G51" s="9"/>
      <c r="H51" s="9">
        <v>162368</v>
      </c>
      <c r="I51" s="9"/>
      <c r="J51" s="9">
        <v>156169</v>
      </c>
      <c r="K51" s="9"/>
      <c r="L51" s="9">
        <v>160098</v>
      </c>
      <c r="M51" s="9"/>
    </row>
    <row r="52" spans="1:13" ht="21" customHeight="1">
      <c r="A52" s="2" t="s">
        <v>27</v>
      </c>
      <c r="B52" s="2"/>
      <c r="C52" s="2"/>
      <c r="F52" s="18">
        <v>12843</v>
      </c>
      <c r="G52" s="79"/>
      <c r="H52" s="18">
        <v>1914</v>
      </c>
      <c r="I52" s="79"/>
      <c r="J52" s="18">
        <v>13369</v>
      </c>
      <c r="K52" s="79"/>
      <c r="L52" s="9">
        <v>1469</v>
      </c>
      <c r="M52" s="9"/>
    </row>
    <row r="53" spans="1:13" ht="21" customHeight="1">
      <c r="A53" s="1" t="s">
        <v>18</v>
      </c>
      <c r="B53" s="1"/>
      <c r="C53" s="1"/>
      <c r="F53" s="24">
        <f>SUM(F44:F52)</f>
        <v>2717317</v>
      </c>
      <c r="G53" s="9"/>
      <c r="H53" s="24">
        <f>SUM(H44:H52)</f>
        <v>2798908</v>
      </c>
      <c r="I53" s="9"/>
      <c r="J53" s="24">
        <f>SUM(J44:J52)</f>
        <v>2571416</v>
      </c>
      <c r="K53" s="9"/>
      <c r="L53" s="24">
        <f>SUM(L44:L52)</f>
        <v>2701569</v>
      </c>
      <c r="M53" s="9"/>
    </row>
    <row r="54" spans="1:13" ht="21" customHeight="1">
      <c r="A54" s="1" t="s">
        <v>19</v>
      </c>
      <c r="B54" s="1"/>
      <c r="C54" s="1"/>
      <c r="G54" s="80"/>
      <c r="I54" s="80"/>
      <c r="J54" s="9"/>
      <c r="K54" s="9"/>
      <c r="L54" s="9"/>
    </row>
    <row r="55" spans="1:13" ht="21" customHeight="1">
      <c r="A55" s="2" t="s">
        <v>114</v>
      </c>
      <c r="B55" s="2"/>
      <c r="C55" s="2"/>
      <c r="D55" s="10">
        <v>2</v>
      </c>
      <c r="F55" s="18">
        <v>5768</v>
      </c>
      <c r="G55" s="9"/>
      <c r="H55" s="9">
        <v>3866</v>
      </c>
      <c r="I55" s="9"/>
      <c r="J55" s="18">
        <v>2530</v>
      </c>
      <c r="K55" s="9"/>
      <c r="L55" s="9">
        <v>2864</v>
      </c>
      <c r="M55" s="81"/>
    </row>
    <row r="56" spans="1:13" ht="21" customHeight="1">
      <c r="A56" s="2" t="s">
        <v>167</v>
      </c>
      <c r="B56" s="2"/>
      <c r="C56" s="2"/>
      <c r="F56" s="9">
        <v>5434</v>
      </c>
      <c r="G56" s="9"/>
      <c r="H56" s="9">
        <v>5830</v>
      </c>
      <c r="I56" s="9"/>
      <c r="J56" s="9">
        <v>1539</v>
      </c>
      <c r="K56" s="9"/>
      <c r="L56" s="9">
        <v>2159</v>
      </c>
      <c r="M56" s="81"/>
    </row>
    <row r="57" spans="1:13" ht="21" customHeight="1">
      <c r="A57" s="2" t="s">
        <v>185</v>
      </c>
      <c r="B57" s="2"/>
      <c r="C57" s="2"/>
      <c r="F57" s="9">
        <v>80775</v>
      </c>
      <c r="G57" s="9"/>
      <c r="H57" s="9">
        <v>77384</v>
      </c>
      <c r="I57" s="9"/>
      <c r="J57" s="9">
        <v>0</v>
      </c>
      <c r="K57" s="9"/>
      <c r="L57" s="9" t="s">
        <v>164</v>
      </c>
      <c r="M57" s="81"/>
    </row>
    <row r="58" spans="1:13" ht="21" customHeight="1">
      <c r="A58" s="2" t="s">
        <v>221</v>
      </c>
      <c r="B58" s="2"/>
      <c r="C58" s="2"/>
      <c r="F58" s="9"/>
      <c r="G58" s="9"/>
      <c r="H58" s="9"/>
      <c r="I58" s="9"/>
      <c r="J58" s="9"/>
      <c r="K58" s="9"/>
      <c r="L58" s="9"/>
      <c r="M58" s="81"/>
    </row>
    <row r="59" spans="1:13" ht="21" customHeight="1">
      <c r="A59" s="2" t="s">
        <v>220</v>
      </c>
      <c r="B59" s="2"/>
      <c r="C59" s="2"/>
      <c r="D59" s="82">
        <v>5.0999999999999996</v>
      </c>
      <c r="E59" s="4"/>
      <c r="F59" s="9">
        <v>0</v>
      </c>
      <c r="G59" s="9"/>
      <c r="H59" s="9" t="s">
        <v>164</v>
      </c>
      <c r="I59" s="9"/>
      <c r="J59" s="9">
        <v>117310</v>
      </c>
      <c r="K59" s="9"/>
      <c r="L59" s="9">
        <v>92049</v>
      </c>
      <c r="M59" s="81"/>
    </row>
    <row r="60" spans="1:13" ht="21" customHeight="1">
      <c r="A60" s="1" t="s">
        <v>20</v>
      </c>
      <c r="B60" s="1"/>
      <c r="C60" s="1"/>
      <c r="D60" s="4"/>
      <c r="E60" s="4"/>
      <c r="F60" s="24">
        <f>SUM(F55:F59)</f>
        <v>91977</v>
      </c>
      <c r="G60" s="9"/>
      <c r="H60" s="24">
        <f>SUM(H55:H59)</f>
        <v>87080</v>
      </c>
      <c r="I60" s="18"/>
      <c r="J60" s="24">
        <f>SUM(J55:J59)</f>
        <v>121379</v>
      </c>
      <c r="K60" s="9"/>
      <c r="L60" s="24">
        <f>SUM(L55:L59)</f>
        <v>97072</v>
      </c>
      <c r="M60" s="9"/>
    </row>
    <row r="61" spans="1:13" ht="21" customHeight="1">
      <c r="A61" s="1" t="s">
        <v>21</v>
      </c>
      <c r="B61" s="1"/>
      <c r="C61" s="1"/>
      <c r="D61" s="4"/>
      <c r="E61" s="4"/>
      <c r="F61" s="24">
        <f>F53+F60</f>
        <v>2809294</v>
      </c>
      <c r="G61" s="9"/>
      <c r="H61" s="24">
        <f>H53+H60</f>
        <v>2885988</v>
      </c>
      <c r="I61" s="18"/>
      <c r="J61" s="24">
        <f>J53+J60</f>
        <v>2692795</v>
      </c>
      <c r="K61" s="9"/>
      <c r="L61" s="24">
        <f>L53+L60</f>
        <v>2798641</v>
      </c>
      <c r="M61" s="9"/>
    </row>
    <row r="62" spans="1:13" ht="21" customHeight="1">
      <c r="A62" s="2"/>
      <c r="B62" s="2"/>
      <c r="C62" s="2"/>
      <c r="D62" s="4"/>
      <c r="E62" s="4"/>
      <c r="F62" s="4"/>
      <c r="H62" s="4"/>
      <c r="J62" s="4"/>
      <c r="L62" s="4"/>
    </row>
    <row r="63" spans="1:13" ht="21" customHeight="1">
      <c r="A63" s="2" t="s">
        <v>1</v>
      </c>
      <c r="B63" s="2"/>
      <c r="C63" s="2"/>
      <c r="D63" s="4"/>
      <c r="E63" s="4"/>
      <c r="F63" s="4"/>
      <c r="H63" s="4"/>
      <c r="J63" s="4"/>
      <c r="L63" s="4"/>
    </row>
    <row r="64" spans="1:13" ht="21" customHeight="1">
      <c r="A64" s="2"/>
      <c r="B64" s="2"/>
      <c r="C64" s="2"/>
      <c r="D64" s="4"/>
      <c r="E64" s="4"/>
      <c r="F64" s="4"/>
      <c r="H64" s="4"/>
      <c r="J64" s="4"/>
      <c r="L64" s="4"/>
    </row>
    <row r="65" spans="1:14" ht="21" customHeight="1">
      <c r="A65" s="2"/>
      <c r="B65" s="2"/>
      <c r="C65" s="2"/>
      <c r="D65" s="4"/>
      <c r="E65" s="4"/>
      <c r="F65" s="4"/>
      <c r="H65" s="4"/>
      <c r="J65" s="4"/>
      <c r="L65" s="4"/>
    </row>
    <row r="66" spans="1:14" ht="21" customHeight="1">
      <c r="A66" s="2"/>
      <c r="B66" s="2"/>
      <c r="C66" s="2"/>
      <c r="D66" s="4"/>
      <c r="E66" s="4"/>
      <c r="F66" s="4"/>
      <c r="H66" s="4"/>
      <c r="J66" s="4"/>
      <c r="L66" s="4"/>
    </row>
    <row r="67" spans="1:14" ht="21" customHeight="1">
      <c r="A67" s="1" t="s">
        <v>92</v>
      </c>
      <c r="B67" s="1"/>
      <c r="C67" s="1"/>
      <c r="D67" s="4"/>
      <c r="E67" s="4"/>
      <c r="F67" s="4"/>
      <c r="H67" s="4"/>
      <c r="J67" s="4"/>
      <c r="L67" s="4"/>
      <c r="M67" s="25"/>
    </row>
    <row r="68" spans="1:14" ht="21" customHeight="1">
      <c r="A68" s="1" t="s">
        <v>82</v>
      </c>
      <c r="B68" s="1"/>
      <c r="C68" s="1"/>
      <c r="D68" s="5"/>
      <c r="E68" s="5"/>
      <c r="F68" s="5"/>
      <c r="G68" s="5"/>
      <c r="H68" s="5"/>
      <c r="I68" s="5"/>
      <c r="J68" s="73"/>
      <c r="K68" s="7"/>
      <c r="L68" s="73"/>
      <c r="M68" s="7"/>
    </row>
    <row r="69" spans="1:14" ht="21" customHeight="1">
      <c r="A69" s="1" t="s">
        <v>192</v>
      </c>
      <c r="B69" s="7"/>
      <c r="C69" s="5"/>
      <c r="D69" s="5"/>
      <c r="E69" s="5"/>
      <c r="F69" s="73"/>
      <c r="G69" s="7"/>
      <c r="H69" s="73"/>
      <c r="I69" s="7"/>
      <c r="J69" s="73"/>
      <c r="K69" s="7"/>
      <c r="L69" s="73"/>
    </row>
    <row r="70" spans="1:14" ht="21" customHeight="1">
      <c r="A70" s="2"/>
      <c r="B70" s="7"/>
      <c r="C70" s="5"/>
      <c r="D70" s="5"/>
      <c r="E70" s="5"/>
      <c r="F70" s="73"/>
      <c r="G70" s="7"/>
      <c r="H70" s="73"/>
      <c r="I70" s="7"/>
      <c r="J70" s="73"/>
      <c r="K70" s="7"/>
      <c r="L70" s="9" t="s">
        <v>49</v>
      </c>
    </row>
    <row r="71" spans="1:14" ht="21" customHeight="1">
      <c r="A71" s="2"/>
      <c r="D71" s="26"/>
      <c r="E71" s="26"/>
      <c r="F71" s="87" t="s">
        <v>10</v>
      </c>
      <c r="G71" s="87"/>
      <c r="H71" s="87"/>
      <c r="I71" s="26"/>
      <c r="J71" s="87" t="s">
        <v>11</v>
      </c>
      <c r="K71" s="87"/>
      <c r="L71" s="87"/>
      <c r="M71" s="26"/>
      <c r="N71" s="26"/>
    </row>
    <row r="72" spans="1:14" ht="21" customHeight="1">
      <c r="A72" s="2"/>
      <c r="C72" s="74"/>
      <c r="D72" s="74"/>
      <c r="F72" s="74" t="s">
        <v>193</v>
      </c>
      <c r="G72" s="19"/>
      <c r="H72" s="74" t="s">
        <v>68</v>
      </c>
      <c r="J72" s="74" t="s">
        <v>193</v>
      </c>
      <c r="K72" s="19"/>
      <c r="L72" s="74" t="s">
        <v>68</v>
      </c>
    </row>
    <row r="73" spans="1:14" s="26" customFormat="1" ht="21" customHeight="1">
      <c r="A73" s="1"/>
      <c r="C73" s="74"/>
      <c r="D73" s="14" t="s">
        <v>0</v>
      </c>
      <c r="E73" s="75"/>
      <c r="F73" s="76" t="s">
        <v>162</v>
      </c>
      <c r="G73" s="77"/>
      <c r="H73" s="76" t="s">
        <v>147</v>
      </c>
      <c r="J73" s="76" t="s">
        <v>162</v>
      </c>
      <c r="K73" s="77"/>
      <c r="L73" s="76" t="s">
        <v>147</v>
      </c>
    </row>
    <row r="74" spans="1:14" ht="21" customHeight="1">
      <c r="A74" s="2"/>
      <c r="C74" s="73"/>
      <c r="D74" s="4"/>
      <c r="E74" s="4"/>
      <c r="F74" s="73" t="s">
        <v>50</v>
      </c>
      <c r="H74" s="21" t="s">
        <v>51</v>
      </c>
      <c r="J74" s="73" t="s">
        <v>50</v>
      </c>
      <c r="L74" s="21" t="s">
        <v>51</v>
      </c>
    </row>
    <row r="75" spans="1:14" ht="21" customHeight="1">
      <c r="A75" s="2"/>
      <c r="C75" s="73"/>
      <c r="D75" s="4"/>
      <c r="E75" s="4"/>
      <c r="F75" s="73" t="s">
        <v>52</v>
      </c>
      <c r="H75" s="21"/>
      <c r="J75" s="73" t="s">
        <v>52</v>
      </c>
      <c r="L75" s="21"/>
    </row>
    <row r="76" spans="1:14" ht="21" customHeight="1">
      <c r="A76" s="1" t="s">
        <v>58</v>
      </c>
      <c r="B76" s="1"/>
      <c r="C76" s="1"/>
      <c r="F76" s="10"/>
      <c r="G76" s="10"/>
      <c r="H76" s="10"/>
      <c r="I76" s="10"/>
    </row>
    <row r="77" spans="1:14" ht="21" customHeight="1">
      <c r="A77" s="1" t="s">
        <v>22</v>
      </c>
      <c r="B77" s="1"/>
      <c r="C77" s="1"/>
      <c r="D77" s="4"/>
      <c r="E77" s="4"/>
      <c r="F77" s="4"/>
      <c r="H77" s="4"/>
      <c r="K77" s="18"/>
      <c r="M77" s="18"/>
    </row>
    <row r="78" spans="1:14" ht="21" customHeight="1">
      <c r="A78" s="2" t="s">
        <v>28</v>
      </c>
      <c r="B78" s="2"/>
      <c r="C78" s="2"/>
      <c r="D78" s="10">
        <v>9</v>
      </c>
      <c r="F78" s="10"/>
      <c r="G78" s="10"/>
      <c r="H78" s="10"/>
      <c r="I78" s="10"/>
      <c r="K78" s="18"/>
      <c r="M78" s="18"/>
    </row>
    <row r="79" spans="1:14" ht="21" customHeight="1">
      <c r="A79" s="2" t="s">
        <v>59</v>
      </c>
      <c r="B79" s="2"/>
      <c r="C79" s="2"/>
      <c r="F79" s="10"/>
      <c r="G79" s="10"/>
      <c r="H79" s="10"/>
      <c r="J79" s="4"/>
      <c r="L79" s="4"/>
    </row>
    <row r="80" spans="1:14" ht="21" customHeight="1">
      <c r="A80" s="2" t="s">
        <v>168</v>
      </c>
      <c r="B80" s="2"/>
      <c r="C80" s="2"/>
      <c r="F80" s="10"/>
      <c r="G80" s="10"/>
      <c r="H80" s="10"/>
      <c r="J80" s="4"/>
      <c r="L80" s="4"/>
    </row>
    <row r="81" spans="1:13" ht="21" customHeight="1">
      <c r="A81" s="2" t="s">
        <v>209</v>
      </c>
      <c r="B81" s="2"/>
      <c r="C81" s="2"/>
      <c r="F81" s="10"/>
      <c r="G81" s="10"/>
      <c r="H81" s="10"/>
      <c r="J81" s="4"/>
      <c r="L81" s="4"/>
    </row>
    <row r="82" spans="1:13" ht="21" customHeight="1" thickBot="1">
      <c r="A82" s="2" t="s">
        <v>210</v>
      </c>
      <c r="B82" s="2"/>
      <c r="C82" s="2"/>
      <c r="F82" s="28">
        <v>3451637</v>
      </c>
      <c r="G82" s="9"/>
      <c r="H82" s="28">
        <v>3820908</v>
      </c>
      <c r="J82" s="28">
        <v>3451637</v>
      </c>
      <c r="K82" s="9"/>
      <c r="L82" s="28">
        <v>3820908</v>
      </c>
      <c r="M82" s="9"/>
    </row>
    <row r="83" spans="1:13" ht="21" customHeight="1" thickTop="1">
      <c r="A83" s="2" t="s">
        <v>186</v>
      </c>
      <c r="B83" s="2"/>
      <c r="C83" s="2"/>
      <c r="D83" s="4"/>
      <c r="E83" s="4"/>
      <c r="G83" s="18"/>
      <c r="J83" s="9"/>
      <c r="K83" s="9"/>
      <c r="L83" s="9"/>
      <c r="M83" s="9"/>
    </row>
    <row r="84" spans="1:13" ht="21" customHeight="1">
      <c r="A84" s="80" t="s">
        <v>168</v>
      </c>
      <c r="B84" s="2"/>
      <c r="C84" s="2"/>
      <c r="D84" s="4"/>
      <c r="E84" s="4"/>
      <c r="F84" s="9">
        <f>Consolidated!C23</f>
        <v>3451637</v>
      </c>
      <c r="G84" s="9"/>
      <c r="H84" s="9">
        <f>Consolidated!C20</f>
        <v>3451637</v>
      </c>
      <c r="I84" s="9"/>
      <c r="J84" s="9">
        <f>Separated!C21</f>
        <v>3451637</v>
      </c>
      <c r="L84" s="9">
        <f>Separated!C18</f>
        <v>3451637</v>
      </c>
      <c r="M84" s="9"/>
    </row>
    <row r="85" spans="1:13" ht="21" customHeight="1">
      <c r="A85" s="2" t="s">
        <v>29</v>
      </c>
      <c r="B85" s="2"/>
      <c r="C85" s="2"/>
      <c r="E85" s="4"/>
      <c r="F85" s="9">
        <f>Consolidated!E23</f>
        <v>2450783</v>
      </c>
      <c r="G85" s="9"/>
      <c r="H85" s="9">
        <f>Consolidated!E20</f>
        <v>2450783</v>
      </c>
      <c r="I85" s="9"/>
      <c r="J85" s="9">
        <f>Separated!E21</f>
        <v>2450783</v>
      </c>
      <c r="L85" s="9">
        <f>Separated!E18</f>
        <v>2450783</v>
      </c>
      <c r="M85" s="9"/>
    </row>
    <row r="86" spans="1:13" ht="21" customHeight="1">
      <c r="A86" s="2" t="s">
        <v>110</v>
      </c>
      <c r="B86" s="2"/>
      <c r="C86" s="2"/>
      <c r="D86" s="4"/>
      <c r="E86" s="4"/>
      <c r="F86" s="9"/>
      <c r="G86" s="9"/>
      <c r="H86" s="9"/>
      <c r="I86" s="9"/>
      <c r="J86" s="9"/>
      <c r="L86" s="9"/>
      <c r="M86" s="9"/>
    </row>
    <row r="87" spans="1:13" ht="21" customHeight="1">
      <c r="A87" s="2" t="s">
        <v>91</v>
      </c>
      <c r="B87" s="2"/>
      <c r="C87" s="2"/>
      <c r="D87" s="4"/>
      <c r="E87" s="4"/>
      <c r="F87" s="9">
        <f>Consolidated!G23</f>
        <v>-206</v>
      </c>
      <c r="G87" s="9"/>
      <c r="H87" s="9">
        <f>Consolidated!G20</f>
        <v>-206</v>
      </c>
      <c r="I87" s="9"/>
      <c r="J87" s="9">
        <f>Separated!G21</f>
        <v>-206</v>
      </c>
      <c r="L87" s="9">
        <f>Separated!G18</f>
        <v>-206</v>
      </c>
      <c r="M87" s="9"/>
    </row>
    <row r="88" spans="1:13" ht="21" customHeight="1">
      <c r="A88" s="2" t="s">
        <v>3</v>
      </c>
      <c r="B88" s="2"/>
      <c r="C88" s="2"/>
      <c r="D88" s="4"/>
      <c r="E88" s="4"/>
      <c r="G88" s="18"/>
      <c r="I88" s="18"/>
      <c r="L88" s="9"/>
      <c r="M88" s="9"/>
    </row>
    <row r="89" spans="1:13" ht="21" customHeight="1">
      <c r="A89" s="2" t="s">
        <v>30</v>
      </c>
      <c r="B89" s="2"/>
      <c r="C89" s="2"/>
      <c r="F89" s="9">
        <f>Consolidated!I23</f>
        <v>44400</v>
      </c>
      <c r="G89" s="9"/>
      <c r="H89" s="9">
        <f>Consolidated!I20</f>
        <v>44400</v>
      </c>
      <c r="I89" s="9"/>
      <c r="J89" s="9">
        <f>Separated!I21</f>
        <v>44400</v>
      </c>
      <c r="L89" s="9">
        <f>Separated!I18</f>
        <v>44400</v>
      </c>
      <c r="M89" s="9"/>
    </row>
    <row r="90" spans="1:13" ht="21" customHeight="1">
      <c r="A90" s="2" t="s">
        <v>93</v>
      </c>
      <c r="B90" s="2"/>
      <c r="C90" s="2"/>
      <c r="D90" s="4"/>
      <c r="E90" s="4"/>
      <c r="F90" s="23">
        <f>Consolidated!K23</f>
        <v>-5585586</v>
      </c>
      <c r="G90" s="9"/>
      <c r="H90" s="23">
        <f>Consolidated!K20</f>
        <v>-5618716</v>
      </c>
      <c r="I90" s="9"/>
      <c r="J90" s="23">
        <f>Separated!K21</f>
        <v>-5585586</v>
      </c>
      <c r="L90" s="23">
        <f>Separated!K18</f>
        <v>-5618716</v>
      </c>
      <c r="M90" s="9"/>
    </row>
    <row r="91" spans="1:13" ht="21" customHeight="1">
      <c r="A91" s="2" t="s">
        <v>149</v>
      </c>
      <c r="B91" s="2"/>
      <c r="C91" s="2"/>
      <c r="D91" s="4"/>
      <c r="E91" s="4"/>
      <c r="F91" s="9">
        <f>SUM(F84:F90)</f>
        <v>361028</v>
      </c>
      <c r="G91" s="9"/>
      <c r="H91" s="9">
        <f>SUM(H84:H90)</f>
        <v>327898</v>
      </c>
      <c r="I91" s="9"/>
      <c r="J91" s="9">
        <f>SUM(J84:J90)</f>
        <v>361028</v>
      </c>
      <c r="L91" s="9">
        <f>SUM(L84:L90)</f>
        <v>327898</v>
      </c>
      <c r="M91" s="9"/>
    </row>
    <row r="92" spans="1:13" ht="21" customHeight="1">
      <c r="A92" s="2" t="s">
        <v>62</v>
      </c>
      <c r="B92" s="2"/>
      <c r="C92" s="2"/>
      <c r="D92" s="4"/>
      <c r="E92" s="4"/>
      <c r="F92" s="23">
        <f>Consolidated!O23</f>
        <v>-20832</v>
      </c>
      <c r="G92" s="9"/>
      <c r="H92" s="23">
        <f>Consolidated!O20</f>
        <v>-21036</v>
      </c>
      <c r="I92" s="9"/>
      <c r="J92" s="23">
        <v>0</v>
      </c>
      <c r="L92" s="83">
        <v>0</v>
      </c>
      <c r="M92" s="9"/>
    </row>
    <row r="93" spans="1:13" ht="21" customHeight="1">
      <c r="A93" s="1" t="s">
        <v>150</v>
      </c>
      <c r="B93" s="1"/>
      <c r="C93" s="1"/>
      <c r="D93" s="4"/>
      <c r="E93" s="4"/>
      <c r="F93" s="23">
        <f>SUM(F91:F92)</f>
        <v>340196</v>
      </c>
      <c r="G93" s="9"/>
      <c r="H93" s="23">
        <f>SUM(H91:H92)</f>
        <v>306862</v>
      </c>
      <c r="J93" s="23">
        <f>SUM(J91:J92)</f>
        <v>361028</v>
      </c>
      <c r="K93" s="9"/>
      <c r="L93" s="23">
        <f>SUM(L91:L92)</f>
        <v>327898</v>
      </c>
      <c r="M93" s="9"/>
    </row>
    <row r="94" spans="1:13" ht="21" customHeight="1" thickBot="1">
      <c r="A94" s="1" t="s">
        <v>87</v>
      </c>
      <c r="B94" s="1"/>
      <c r="C94" s="1"/>
      <c r="D94" s="4"/>
      <c r="E94" s="4"/>
      <c r="F94" s="28">
        <f>SUM(F61,F93)</f>
        <v>3149490</v>
      </c>
      <c r="G94" s="9"/>
      <c r="H94" s="28">
        <f>SUM(H61,H93)</f>
        <v>3192850</v>
      </c>
      <c r="J94" s="28">
        <f>SUM(J61,J93)</f>
        <v>3053823</v>
      </c>
      <c r="K94" s="9"/>
      <c r="L94" s="28">
        <f>SUM(L61,L93)</f>
        <v>3126539</v>
      </c>
      <c r="M94" s="9"/>
    </row>
    <row r="95" spans="1:13" ht="21" customHeight="1" thickTop="1">
      <c r="A95" s="2"/>
      <c r="B95" s="2"/>
      <c r="D95" s="9"/>
      <c r="E95" s="18"/>
      <c r="F95" s="9"/>
      <c r="G95" s="18"/>
      <c r="H95" s="9"/>
      <c r="I95" s="79"/>
      <c r="J95" s="9"/>
      <c r="K95" s="9"/>
      <c r="L95" s="9"/>
    </row>
    <row r="96" spans="1:13" ht="21" customHeight="1">
      <c r="A96" s="2" t="s">
        <v>1</v>
      </c>
    </row>
    <row r="97" spans="1:4" ht="21" customHeight="1">
      <c r="A97" s="2"/>
    </row>
    <row r="98" spans="1:4" ht="21" customHeight="1">
      <c r="A98" s="84"/>
      <c r="B98" s="84"/>
      <c r="D98" s="85"/>
    </row>
    <row r="99" spans="1:4" ht="21" customHeight="1">
      <c r="A99" s="2"/>
      <c r="B99" s="2"/>
    </row>
    <row r="100" spans="1:4" ht="21" customHeight="1">
      <c r="A100" s="2"/>
      <c r="B100" s="2"/>
      <c r="C100" s="85" t="s">
        <v>84</v>
      </c>
    </row>
    <row r="101" spans="1:4" ht="21" customHeight="1">
      <c r="A101" s="84"/>
      <c r="B101" s="84"/>
      <c r="D101" s="85"/>
    </row>
  </sheetData>
  <mergeCells count="6">
    <mergeCell ref="F36:H36"/>
    <mergeCell ref="F71:H71"/>
    <mergeCell ref="J5:L5"/>
    <mergeCell ref="J36:L36"/>
    <mergeCell ref="J71:L71"/>
    <mergeCell ref="F5:H5"/>
  </mergeCells>
  <phoneticPr fontId="0" type="noConversion"/>
  <printOptions horizontalCentered="1" gridLinesSet="0"/>
  <pageMargins left="0.78740157480314998" right="0.196850393700787" top="0.78740157480314998" bottom="0.196850393700787" header="0.196850393700787" footer="0.196850393700787"/>
  <pageSetup paperSize="9" scale="85" orientation="portrait" r:id="rId1"/>
  <rowBreaks count="2" manualBreakCount="2">
    <brk id="31" max="16383" man="1"/>
    <brk id="66" max="16383" man="1"/>
  </rowBreaks>
  <ignoredErrors>
    <ignoredError sqref="G7 K7 I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9B89D-EA7B-4FD9-9AFB-C800074AB6FB}">
  <dimension ref="A1:L124"/>
  <sheetViews>
    <sheetView showGridLines="0" view="pageBreakPreview" zoomScaleNormal="106" zoomScaleSheetLayoutView="100" workbookViewId="0">
      <selection activeCell="J37" sqref="J37"/>
    </sheetView>
  </sheetViews>
  <sheetFormatPr defaultColWidth="10.7109375" defaultRowHeight="21" customHeight="1"/>
  <cols>
    <col min="1" max="1" width="35.7109375" style="4" customWidth="1"/>
    <col min="2" max="2" width="6.5703125" style="4" customWidth="1"/>
    <col min="3" max="3" width="0.85546875" style="10" customWidth="1"/>
    <col min="4" max="4" width="6.7109375" style="10" customWidth="1"/>
    <col min="5" max="5" width="0.85546875" style="10" customWidth="1"/>
    <col min="6" max="6" width="13.7109375" style="18" customWidth="1"/>
    <col min="7" max="7" width="0.85546875" style="4" customWidth="1"/>
    <col min="8" max="8" width="13.7109375" style="18" customWidth="1"/>
    <col min="9" max="9" width="0.85546875" style="4" customWidth="1"/>
    <col min="10" max="10" width="13.7109375" style="18" customWidth="1"/>
    <col min="11" max="11" width="0.85546875" style="4" customWidth="1"/>
    <col min="12" max="12" width="13.7109375" style="18" customWidth="1"/>
    <col min="13" max="13" width="0.85546875" style="4" customWidth="1"/>
    <col min="14" max="16384" width="10.7109375" style="4"/>
  </cols>
  <sheetData>
    <row r="1" spans="1:12" ht="21" customHeight="1"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53</v>
      </c>
    </row>
    <row r="2" spans="1:12" ht="21" customHeight="1">
      <c r="A2" s="1" t="s">
        <v>92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1" customHeight="1">
      <c r="A3" s="1" t="s">
        <v>78</v>
      </c>
      <c r="B3" s="7"/>
      <c r="C3" s="5"/>
      <c r="D3" s="5"/>
      <c r="E3" s="5"/>
      <c r="F3" s="6"/>
      <c r="G3" s="7"/>
      <c r="H3" s="6"/>
      <c r="I3" s="7"/>
      <c r="J3" s="6"/>
      <c r="K3" s="7"/>
      <c r="L3" s="6"/>
    </row>
    <row r="4" spans="1:12" ht="21" customHeight="1">
      <c r="A4" s="1" t="s">
        <v>197</v>
      </c>
      <c r="B4" s="7"/>
      <c r="C4" s="5"/>
      <c r="D4" s="5"/>
      <c r="E4" s="5"/>
      <c r="F4" s="6"/>
      <c r="G4" s="7"/>
      <c r="H4" s="6"/>
      <c r="I4" s="7"/>
      <c r="J4" s="6"/>
      <c r="K4" s="7"/>
      <c r="L4" s="6"/>
    </row>
    <row r="5" spans="1:12" ht="21" customHeight="1">
      <c r="A5" s="2"/>
      <c r="B5" s="2"/>
      <c r="C5" s="7"/>
      <c r="D5" s="7"/>
      <c r="E5" s="7"/>
      <c r="F5" s="6"/>
      <c r="G5" s="7"/>
      <c r="H5" s="6"/>
      <c r="I5" s="7"/>
      <c r="J5" s="8"/>
      <c r="K5" s="7"/>
      <c r="L5" s="8" t="s">
        <v>187</v>
      </c>
    </row>
    <row r="6" spans="1:12" ht="21" customHeight="1">
      <c r="A6" s="2"/>
      <c r="F6" s="11"/>
      <c r="G6" s="12" t="s">
        <v>10</v>
      </c>
      <c r="H6" s="11"/>
      <c r="I6" s="13"/>
      <c r="J6" s="11"/>
      <c r="K6" s="12" t="s">
        <v>11</v>
      </c>
      <c r="L6" s="11"/>
    </row>
    <row r="7" spans="1:12" ht="21" customHeight="1">
      <c r="A7" s="2"/>
      <c r="C7" s="14"/>
      <c r="D7" s="14" t="s">
        <v>0</v>
      </c>
      <c r="E7" s="14"/>
      <c r="F7" s="15">
        <v>2025</v>
      </c>
      <c r="G7" s="15"/>
      <c r="H7" s="15">
        <v>2024</v>
      </c>
      <c r="I7" s="16"/>
      <c r="J7" s="15">
        <v>2025</v>
      </c>
      <c r="K7" s="15"/>
      <c r="L7" s="15">
        <v>2024</v>
      </c>
    </row>
    <row r="8" spans="1:12" ht="21" customHeight="1">
      <c r="A8" s="1" t="s">
        <v>36</v>
      </c>
      <c r="F8" s="17"/>
      <c r="H8" s="17"/>
      <c r="J8" s="17"/>
      <c r="L8" s="17"/>
    </row>
    <row r="9" spans="1:12" ht="21" customHeight="1">
      <c r="A9" s="2" t="s">
        <v>54</v>
      </c>
      <c r="E9" s="4"/>
      <c r="F9" s="18">
        <v>18406</v>
      </c>
      <c r="G9" s="18"/>
      <c r="H9" s="18">
        <v>4984</v>
      </c>
      <c r="I9" s="18"/>
      <c r="J9" s="18">
        <v>16904</v>
      </c>
      <c r="K9" s="18"/>
      <c r="L9" s="18">
        <v>1961</v>
      </c>
    </row>
    <row r="10" spans="1:12" ht="21" customHeight="1">
      <c r="A10" s="2" t="s">
        <v>55</v>
      </c>
      <c r="C10" s="4"/>
      <c r="D10" s="4"/>
      <c r="E10" s="4"/>
      <c r="F10" s="18">
        <v>119552</v>
      </c>
      <c r="G10" s="18"/>
      <c r="H10" s="18">
        <v>104195</v>
      </c>
      <c r="I10" s="18"/>
      <c r="J10" s="18">
        <v>97285</v>
      </c>
      <c r="K10" s="18"/>
      <c r="L10" s="18">
        <v>83447</v>
      </c>
    </row>
    <row r="11" spans="1:12" ht="21" customHeight="1">
      <c r="A11" s="2" t="s">
        <v>130</v>
      </c>
      <c r="C11" s="4"/>
      <c r="D11" s="4"/>
      <c r="E11" s="4"/>
      <c r="F11" s="18">
        <v>2902</v>
      </c>
      <c r="G11" s="18"/>
      <c r="H11" s="18">
        <v>84</v>
      </c>
      <c r="I11" s="18"/>
      <c r="J11" s="18">
        <v>2902</v>
      </c>
      <c r="K11" s="18"/>
      <c r="L11" s="18">
        <v>84</v>
      </c>
    </row>
    <row r="12" spans="1:12" ht="21" customHeight="1">
      <c r="A12" s="2" t="s">
        <v>211</v>
      </c>
      <c r="C12" s="4"/>
      <c r="D12" s="4"/>
      <c r="E12" s="4"/>
      <c r="F12" s="18">
        <v>37</v>
      </c>
      <c r="G12" s="18"/>
      <c r="H12" s="18">
        <v>0</v>
      </c>
      <c r="I12" s="18"/>
      <c r="J12" s="18">
        <v>37</v>
      </c>
      <c r="K12" s="18"/>
      <c r="L12" s="18">
        <v>0</v>
      </c>
    </row>
    <row r="13" spans="1:12" ht="21" customHeight="1">
      <c r="A13" s="2" t="s">
        <v>35</v>
      </c>
      <c r="E13" s="4"/>
      <c r="F13" s="18">
        <v>601</v>
      </c>
      <c r="G13" s="18"/>
      <c r="H13" s="18">
        <v>2689</v>
      </c>
      <c r="I13" s="18"/>
      <c r="J13" s="18">
        <v>2413</v>
      </c>
      <c r="K13" s="18"/>
      <c r="L13" s="18">
        <v>2853</v>
      </c>
    </row>
    <row r="14" spans="1:12" ht="21" customHeight="1">
      <c r="A14" s="1" t="s">
        <v>37</v>
      </c>
      <c r="E14" s="8"/>
      <c r="F14" s="24">
        <f>SUM(F9:F13)</f>
        <v>141498</v>
      </c>
      <c r="G14" s="18"/>
      <c r="H14" s="24">
        <f>SUM(H9:H13)</f>
        <v>111952</v>
      </c>
      <c r="I14" s="18"/>
      <c r="J14" s="24">
        <f>SUM(J9:J13)</f>
        <v>119541</v>
      </c>
      <c r="K14" s="18"/>
      <c r="L14" s="24">
        <f>SUM(L9:L13)</f>
        <v>88345</v>
      </c>
    </row>
    <row r="15" spans="1:12" ht="21" customHeight="1">
      <c r="A15" s="1" t="s">
        <v>38</v>
      </c>
      <c r="E15" s="8"/>
      <c r="F15" s="9"/>
      <c r="G15" s="18"/>
      <c r="H15" s="9"/>
      <c r="I15" s="18"/>
      <c r="J15" s="9"/>
      <c r="K15" s="18"/>
      <c r="L15" s="9"/>
    </row>
    <row r="16" spans="1:12" ht="21" customHeight="1">
      <c r="A16" s="2" t="s">
        <v>56</v>
      </c>
      <c r="E16" s="8"/>
      <c r="F16" s="9">
        <v>17658</v>
      </c>
      <c r="G16" s="18"/>
      <c r="H16" s="9">
        <v>4146</v>
      </c>
      <c r="I16" s="18"/>
      <c r="J16" s="9">
        <v>16549</v>
      </c>
      <c r="K16" s="18"/>
      <c r="L16" s="9">
        <v>1712</v>
      </c>
    </row>
    <row r="17" spans="1:12" ht="21" customHeight="1">
      <c r="A17" s="2" t="s">
        <v>57</v>
      </c>
      <c r="E17" s="4"/>
      <c r="F17" s="18">
        <v>66941</v>
      </c>
      <c r="G17" s="18"/>
      <c r="H17" s="18">
        <v>74259</v>
      </c>
      <c r="I17" s="18"/>
      <c r="J17" s="18">
        <v>49210</v>
      </c>
      <c r="K17" s="18"/>
      <c r="L17" s="18">
        <v>55850</v>
      </c>
    </row>
    <row r="18" spans="1:12" ht="21" customHeight="1">
      <c r="A18" s="2" t="s">
        <v>131</v>
      </c>
      <c r="E18" s="4"/>
      <c r="F18" s="18">
        <v>2808</v>
      </c>
      <c r="G18" s="18"/>
      <c r="H18" s="18">
        <v>82</v>
      </c>
      <c r="I18" s="18"/>
      <c r="J18" s="18">
        <v>2808</v>
      </c>
      <c r="K18" s="18"/>
      <c r="L18" s="18">
        <v>82</v>
      </c>
    </row>
    <row r="19" spans="1:12" ht="21" customHeight="1">
      <c r="A19" s="2" t="s">
        <v>102</v>
      </c>
      <c r="E19" s="4"/>
      <c r="F19" s="18">
        <v>2057</v>
      </c>
      <c r="G19" s="18"/>
      <c r="H19" s="18">
        <v>2020</v>
      </c>
      <c r="I19" s="18"/>
      <c r="J19" s="18">
        <v>60</v>
      </c>
      <c r="K19" s="18"/>
      <c r="L19" s="18">
        <v>139</v>
      </c>
    </row>
    <row r="20" spans="1:12" ht="21" customHeight="1">
      <c r="A20" s="2" t="s">
        <v>46</v>
      </c>
      <c r="E20" s="4"/>
      <c r="F20" s="18">
        <v>11983</v>
      </c>
      <c r="G20" s="18"/>
      <c r="H20" s="18">
        <v>14297</v>
      </c>
      <c r="I20" s="18"/>
      <c r="J20" s="18">
        <v>6734</v>
      </c>
      <c r="K20" s="18"/>
      <c r="L20" s="18">
        <v>7314</v>
      </c>
    </row>
    <row r="21" spans="1:12" ht="21" customHeight="1">
      <c r="A21" s="2" t="s">
        <v>47</v>
      </c>
      <c r="E21" s="4"/>
      <c r="F21" s="18">
        <v>1705</v>
      </c>
      <c r="G21" s="18"/>
      <c r="H21" s="18">
        <v>1809</v>
      </c>
      <c r="I21" s="18"/>
      <c r="J21" s="18">
        <v>0</v>
      </c>
      <c r="K21" s="18"/>
      <c r="L21" s="18">
        <v>52</v>
      </c>
    </row>
    <row r="22" spans="1:12" ht="21" customHeight="1">
      <c r="A22" s="1" t="s">
        <v>39</v>
      </c>
      <c r="E22" s="4"/>
      <c r="F22" s="59">
        <f>SUM(F16:F21)</f>
        <v>103152</v>
      </c>
      <c r="G22" s="18"/>
      <c r="H22" s="59">
        <f>SUM(H16:H21)</f>
        <v>96613</v>
      </c>
      <c r="I22" s="18"/>
      <c r="J22" s="59">
        <f>SUM(J16:J21)</f>
        <v>75361</v>
      </c>
      <c r="K22" s="18"/>
      <c r="L22" s="59">
        <f>SUM(L16:L21)</f>
        <v>65149</v>
      </c>
    </row>
    <row r="23" spans="1:12" ht="21" customHeight="1">
      <c r="A23" s="1" t="s">
        <v>169</v>
      </c>
      <c r="E23" s="4"/>
      <c r="F23" s="18">
        <f>F14-F22</f>
        <v>38346</v>
      </c>
      <c r="G23" s="18"/>
      <c r="H23" s="18">
        <f>H14-H22</f>
        <v>15339</v>
      </c>
      <c r="I23" s="18"/>
      <c r="J23" s="18">
        <f>J14-J22</f>
        <v>44180</v>
      </c>
      <c r="K23" s="18"/>
      <c r="L23" s="18">
        <f>L14-L22</f>
        <v>23196</v>
      </c>
    </row>
    <row r="24" spans="1:12" ht="21" customHeight="1">
      <c r="A24" s="2" t="s">
        <v>90</v>
      </c>
      <c r="D24" s="20">
        <v>5.2</v>
      </c>
      <c r="E24" s="4"/>
      <c r="F24" s="18">
        <v>0</v>
      </c>
      <c r="G24" s="18"/>
      <c r="H24" s="18">
        <v>0</v>
      </c>
      <c r="I24" s="18"/>
      <c r="J24" s="18">
        <v>-9168</v>
      </c>
      <c r="K24" s="18"/>
      <c r="L24" s="18">
        <v>-12227</v>
      </c>
    </row>
    <row r="25" spans="1:12" ht="21" customHeight="1">
      <c r="A25" s="2" t="s">
        <v>112</v>
      </c>
      <c r="D25" s="20"/>
      <c r="E25" s="4"/>
      <c r="F25" s="18">
        <v>295</v>
      </c>
      <c r="G25" s="18"/>
      <c r="H25" s="18">
        <v>1600</v>
      </c>
      <c r="I25" s="18"/>
      <c r="J25" s="18">
        <v>4300</v>
      </c>
      <c r="K25" s="18"/>
      <c r="L25" s="18">
        <v>5827</v>
      </c>
    </row>
    <row r="26" spans="1:12" ht="21" customHeight="1">
      <c r="A26" s="2" t="s">
        <v>69</v>
      </c>
      <c r="D26" s="20"/>
      <c r="E26" s="4"/>
      <c r="F26" s="22">
        <v>-24668</v>
      </c>
      <c r="G26" s="18"/>
      <c r="H26" s="22">
        <v>-34412</v>
      </c>
      <c r="I26" s="18"/>
      <c r="J26" s="22">
        <v>-24696</v>
      </c>
      <c r="K26" s="18"/>
      <c r="L26" s="22">
        <v>-34986</v>
      </c>
    </row>
    <row r="27" spans="1:12" ht="21" customHeight="1">
      <c r="A27" s="1" t="s">
        <v>171</v>
      </c>
      <c r="E27" s="4"/>
      <c r="F27" s="9">
        <f>SUM(F23:F26)</f>
        <v>13973</v>
      </c>
      <c r="G27" s="18"/>
      <c r="H27" s="9">
        <f>SUM(H23:H26)</f>
        <v>-17473</v>
      </c>
      <c r="I27" s="18"/>
      <c r="J27" s="9">
        <f>SUM(J23:J26)</f>
        <v>14616</v>
      </c>
      <c r="K27" s="18"/>
      <c r="L27" s="9">
        <f>SUM(L23:L26)</f>
        <v>-18190</v>
      </c>
    </row>
    <row r="28" spans="1:12" ht="21" customHeight="1">
      <c r="A28" s="2" t="s">
        <v>214</v>
      </c>
      <c r="D28" s="10">
        <v>10</v>
      </c>
      <c r="E28" s="4"/>
      <c r="F28" s="23">
        <v>362</v>
      </c>
      <c r="G28" s="18"/>
      <c r="H28" s="23">
        <v>186</v>
      </c>
      <c r="I28" s="18"/>
      <c r="J28" s="23">
        <v>0</v>
      </c>
      <c r="K28" s="18"/>
      <c r="L28" s="23">
        <v>356</v>
      </c>
    </row>
    <row r="29" spans="1:12" ht="21" customHeight="1" thickBot="1">
      <c r="A29" s="1" t="s">
        <v>172</v>
      </c>
      <c r="E29" s="4"/>
      <c r="F29" s="60">
        <f>SUM(F27:F28)</f>
        <v>14335</v>
      </c>
      <c r="G29" s="18"/>
      <c r="H29" s="60">
        <f>SUM(H27:H28)</f>
        <v>-17287</v>
      </c>
      <c r="I29" s="18"/>
      <c r="J29" s="60">
        <f>SUM(J27:J28)</f>
        <v>14616</v>
      </c>
      <c r="K29" s="18"/>
      <c r="L29" s="60">
        <f>SUM(L27:L28)</f>
        <v>-17834</v>
      </c>
    </row>
    <row r="30" spans="1:12" ht="21" customHeight="1" thickTop="1">
      <c r="A30" s="2"/>
      <c r="E30" s="4"/>
      <c r="F30" s="4"/>
      <c r="H30" s="4"/>
      <c r="J30" s="4"/>
      <c r="L30" s="4"/>
    </row>
    <row r="31" spans="1:12" ht="21" customHeight="1">
      <c r="A31" s="1" t="s">
        <v>173</v>
      </c>
      <c r="E31" s="4"/>
      <c r="F31" s="4"/>
      <c r="H31" s="4"/>
      <c r="J31" s="4"/>
      <c r="L31" s="4"/>
    </row>
    <row r="32" spans="1:12" ht="21" customHeight="1" thickBot="1">
      <c r="A32" s="2" t="s">
        <v>61</v>
      </c>
      <c r="E32" s="4"/>
      <c r="F32" s="18">
        <f>SUM(F34-F33)</f>
        <v>14616</v>
      </c>
      <c r="G32" s="18"/>
      <c r="H32" s="18">
        <f>SUM(H34-H33)</f>
        <v>-17834</v>
      </c>
      <c r="I32" s="18"/>
      <c r="J32" s="61">
        <f>J29</f>
        <v>14616</v>
      </c>
      <c r="K32" s="18"/>
      <c r="L32" s="61">
        <f>L29</f>
        <v>-17834</v>
      </c>
    </row>
    <row r="33" spans="1:12" ht="21" customHeight="1" thickTop="1">
      <c r="A33" s="2" t="s">
        <v>62</v>
      </c>
      <c r="E33" s="4"/>
      <c r="F33" s="22">
        <v>-281</v>
      </c>
      <c r="G33" s="18"/>
      <c r="H33" s="22">
        <v>547</v>
      </c>
      <c r="I33" s="18"/>
      <c r="K33" s="18"/>
    </row>
    <row r="34" spans="1:12" ht="21" customHeight="1" thickBot="1">
      <c r="A34" s="2"/>
      <c r="E34" s="4"/>
      <c r="F34" s="61">
        <f>SUM(F29)</f>
        <v>14335</v>
      </c>
      <c r="G34" s="18"/>
      <c r="H34" s="61">
        <f>SUM(H29)</f>
        <v>-17287</v>
      </c>
      <c r="I34" s="18"/>
      <c r="K34" s="18"/>
    </row>
    <row r="35" spans="1:12" ht="21" customHeight="1" thickTop="1">
      <c r="A35" s="2"/>
      <c r="E35" s="4"/>
      <c r="G35" s="18"/>
      <c r="I35" s="18"/>
      <c r="K35" s="18"/>
    </row>
    <row r="36" spans="1:12" ht="21" customHeight="1">
      <c r="A36" s="26" t="s">
        <v>183</v>
      </c>
      <c r="C36" s="62"/>
      <c r="D36" s="62">
        <v>11</v>
      </c>
      <c r="E36" s="2"/>
      <c r="K36" s="2"/>
    </row>
    <row r="37" spans="1:12" ht="21" customHeight="1" thickBot="1">
      <c r="A37" s="4" t="s">
        <v>174</v>
      </c>
      <c r="C37" s="63"/>
      <c r="D37" s="63"/>
      <c r="E37" s="64"/>
      <c r="F37" s="86">
        <f>F32/F38</f>
        <v>4.2345126163183619E-4</v>
      </c>
      <c r="G37" s="66"/>
      <c r="H37" s="65">
        <f>H32/H38</f>
        <v>-5.7335578317750852E-4</v>
      </c>
      <c r="I37" s="66"/>
      <c r="J37" s="86">
        <f>J32/J38</f>
        <v>4.2345126163183619E-4</v>
      </c>
      <c r="K37" s="66"/>
      <c r="L37" s="65">
        <f>L32/L38</f>
        <v>-5.7335578317750852E-4</v>
      </c>
    </row>
    <row r="38" spans="1:12" ht="21" customHeight="1" thickTop="1" thickBot="1">
      <c r="A38" s="4" t="s">
        <v>175</v>
      </c>
      <c r="C38" s="63"/>
      <c r="D38" s="63"/>
      <c r="E38" s="64"/>
      <c r="F38" s="61">
        <v>34516369</v>
      </c>
      <c r="G38" s="18"/>
      <c r="H38" s="61">
        <v>31104596</v>
      </c>
      <c r="I38" s="18"/>
      <c r="J38" s="61">
        <v>34516369</v>
      </c>
      <c r="K38" s="67"/>
      <c r="L38" s="68">
        <v>31104596</v>
      </c>
    </row>
    <row r="39" spans="1:12" ht="21" customHeight="1" thickTop="1">
      <c r="C39" s="63"/>
      <c r="D39" s="63"/>
      <c r="E39" s="64"/>
    </row>
    <row r="40" spans="1:12" ht="21" customHeight="1">
      <c r="A40" s="2" t="s">
        <v>1</v>
      </c>
      <c r="F40" s="17"/>
      <c r="H40" s="17"/>
      <c r="J40" s="17"/>
      <c r="L40" s="17"/>
    </row>
    <row r="41" spans="1:12" ht="21" customHeight="1">
      <c r="B41" s="2"/>
      <c r="C41" s="2"/>
      <c r="D41" s="2"/>
      <c r="E41" s="2"/>
      <c r="F41" s="2"/>
      <c r="G41" s="2"/>
      <c r="H41" s="2"/>
      <c r="I41" s="2"/>
      <c r="J41" s="2"/>
      <c r="K41" s="2"/>
      <c r="L41" s="3" t="s">
        <v>53</v>
      </c>
    </row>
    <row r="42" spans="1:12" ht="21" customHeight="1">
      <c r="A42" s="1" t="s">
        <v>92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21" customHeight="1">
      <c r="A43" s="1" t="s">
        <v>142</v>
      </c>
      <c r="B43" s="7"/>
      <c r="C43" s="5"/>
      <c r="D43" s="5"/>
      <c r="E43" s="5"/>
      <c r="F43" s="6"/>
      <c r="G43" s="7"/>
      <c r="H43" s="6"/>
      <c r="I43" s="7"/>
      <c r="J43" s="6"/>
      <c r="K43" s="7"/>
      <c r="L43" s="6"/>
    </row>
    <row r="44" spans="1:12" ht="21" customHeight="1">
      <c r="A44" s="1" t="s">
        <v>197</v>
      </c>
      <c r="B44" s="7"/>
      <c r="C44" s="5"/>
      <c r="D44" s="5"/>
      <c r="E44" s="5"/>
      <c r="F44" s="6"/>
      <c r="G44" s="7"/>
      <c r="H44" s="6"/>
      <c r="I44" s="7"/>
      <c r="J44" s="6"/>
      <c r="K44" s="7"/>
      <c r="L44" s="6"/>
    </row>
    <row r="45" spans="1:12" ht="21" customHeight="1">
      <c r="A45" s="2"/>
      <c r="B45" s="2"/>
      <c r="C45" s="7"/>
      <c r="D45" s="7"/>
      <c r="E45" s="7"/>
      <c r="F45" s="6"/>
      <c r="G45" s="7"/>
      <c r="H45" s="6"/>
      <c r="I45" s="7"/>
      <c r="J45" s="8"/>
      <c r="K45" s="7"/>
      <c r="L45" s="8" t="s">
        <v>49</v>
      </c>
    </row>
    <row r="46" spans="1:12" ht="21" customHeight="1">
      <c r="A46" s="2"/>
      <c r="F46" s="11"/>
      <c r="G46" s="12" t="s">
        <v>10</v>
      </c>
      <c r="H46" s="11"/>
      <c r="I46" s="13"/>
      <c r="J46" s="11"/>
      <c r="K46" s="12" t="s">
        <v>11</v>
      </c>
      <c r="L46" s="11"/>
    </row>
    <row r="47" spans="1:12" ht="21" customHeight="1">
      <c r="A47" s="2"/>
      <c r="C47" s="14"/>
      <c r="D47" s="14"/>
      <c r="E47" s="14"/>
      <c r="F47" s="15">
        <v>2025</v>
      </c>
      <c r="G47" s="15"/>
      <c r="H47" s="15">
        <v>2024</v>
      </c>
      <c r="I47" s="16"/>
      <c r="J47" s="15">
        <v>2025</v>
      </c>
      <c r="K47" s="15"/>
      <c r="L47" s="15">
        <v>2024</v>
      </c>
    </row>
    <row r="48" spans="1:12" ht="21" customHeight="1">
      <c r="A48" s="2"/>
      <c r="C48" s="14"/>
      <c r="D48" s="14"/>
      <c r="E48" s="14"/>
      <c r="F48" s="15"/>
      <c r="G48" s="15"/>
      <c r="H48" s="15"/>
      <c r="I48" s="16"/>
      <c r="J48" s="15"/>
      <c r="K48" s="15"/>
      <c r="L48" s="15"/>
    </row>
    <row r="49" spans="1:12" ht="21" customHeight="1">
      <c r="A49" s="1" t="s">
        <v>172</v>
      </c>
      <c r="C49" s="14"/>
      <c r="D49" s="14"/>
      <c r="E49" s="14"/>
      <c r="F49" s="23">
        <f>F29</f>
        <v>14335</v>
      </c>
      <c r="G49" s="9"/>
      <c r="H49" s="23">
        <f>H29</f>
        <v>-17287</v>
      </c>
      <c r="I49" s="9"/>
      <c r="J49" s="23">
        <f>J29</f>
        <v>14616</v>
      </c>
      <c r="K49" s="9"/>
      <c r="L49" s="23">
        <f>L29</f>
        <v>-17834</v>
      </c>
    </row>
    <row r="50" spans="1:12" ht="21" customHeight="1">
      <c r="A50" s="2"/>
      <c r="C50" s="14"/>
      <c r="D50" s="14"/>
      <c r="E50" s="14"/>
      <c r="F50" s="15"/>
      <c r="G50" s="15"/>
      <c r="H50" s="15"/>
      <c r="I50" s="16"/>
      <c r="J50" s="15"/>
      <c r="K50" s="15"/>
      <c r="L50" s="15"/>
    </row>
    <row r="51" spans="1:12" ht="21" customHeight="1">
      <c r="A51" s="26" t="s">
        <v>143</v>
      </c>
    </row>
    <row r="52" spans="1:12" ht="21" customHeight="1">
      <c r="A52" s="26" t="s">
        <v>144</v>
      </c>
      <c r="F52" s="22">
        <v>0</v>
      </c>
      <c r="H52" s="22">
        <v>0</v>
      </c>
      <c r="J52" s="22">
        <v>0</v>
      </c>
      <c r="L52" s="22">
        <v>0</v>
      </c>
    </row>
    <row r="54" spans="1:12" ht="21" customHeight="1" thickBot="1">
      <c r="A54" s="69" t="s">
        <v>176</v>
      </c>
      <c r="B54" s="1"/>
      <c r="C54" s="1"/>
      <c r="D54" s="1"/>
      <c r="E54" s="2"/>
      <c r="F54" s="28">
        <f>F49+F52</f>
        <v>14335</v>
      </c>
      <c r="G54" s="9"/>
      <c r="H54" s="28">
        <f>H49+H52</f>
        <v>-17287</v>
      </c>
      <c r="I54" s="9"/>
      <c r="J54" s="28">
        <f>J49+J52</f>
        <v>14616</v>
      </c>
      <c r="K54" s="9"/>
      <c r="L54" s="28">
        <f>L49+L52</f>
        <v>-17834</v>
      </c>
    </row>
    <row r="55" spans="1:12" ht="21" customHeight="1" thickTop="1">
      <c r="A55" s="70"/>
      <c r="B55" s="2"/>
      <c r="C55" s="2"/>
      <c r="D55" s="2"/>
      <c r="E55" s="2"/>
      <c r="F55" s="71"/>
      <c r="G55" s="1"/>
      <c r="H55" s="71"/>
      <c r="I55" s="21"/>
      <c r="J55" s="21"/>
      <c r="K55" s="18"/>
      <c r="L55" s="21"/>
    </row>
    <row r="56" spans="1:12" ht="21" customHeight="1">
      <c r="A56" s="1" t="s">
        <v>177</v>
      </c>
      <c r="B56" s="1"/>
      <c r="C56" s="1"/>
      <c r="D56" s="1"/>
      <c r="E56" s="2"/>
      <c r="G56" s="38"/>
      <c r="I56" s="38"/>
      <c r="J56" s="72"/>
      <c r="K56" s="18"/>
      <c r="L56" s="72"/>
    </row>
    <row r="57" spans="1:12" ht="21" customHeight="1" thickBot="1">
      <c r="A57" s="2" t="s">
        <v>61</v>
      </c>
      <c r="B57" s="2"/>
      <c r="C57" s="2"/>
      <c r="D57" s="2"/>
      <c r="E57" s="2"/>
      <c r="F57" s="18">
        <f>SUM(F59-F58)</f>
        <v>14616</v>
      </c>
      <c r="G57" s="2"/>
      <c r="H57" s="18">
        <f>SUM(H59-H58)</f>
        <v>-17834</v>
      </c>
      <c r="I57" s="21"/>
      <c r="J57" s="61">
        <f>SUM(J54)</f>
        <v>14616</v>
      </c>
      <c r="K57" s="18"/>
      <c r="L57" s="61">
        <f>SUM(L54)</f>
        <v>-17834</v>
      </c>
    </row>
    <row r="58" spans="1:12" ht="21" customHeight="1" thickTop="1">
      <c r="A58" s="2" t="s">
        <v>62</v>
      </c>
      <c r="B58" s="1"/>
      <c r="C58" s="1"/>
      <c r="D58" s="1"/>
      <c r="E58" s="2"/>
      <c r="F58" s="18">
        <v>-281</v>
      </c>
      <c r="G58" s="38"/>
      <c r="H58" s="18">
        <v>547</v>
      </c>
      <c r="I58" s="38"/>
      <c r="J58" s="72"/>
      <c r="K58" s="18"/>
      <c r="L58" s="9"/>
    </row>
    <row r="59" spans="1:12" ht="21" customHeight="1" thickBot="1">
      <c r="A59" s="2"/>
      <c r="B59" s="1"/>
      <c r="C59" s="1"/>
      <c r="D59" s="1"/>
      <c r="E59" s="2"/>
      <c r="F59" s="60">
        <f>SUM(F54)</f>
        <v>14335</v>
      </c>
      <c r="G59" s="2"/>
      <c r="H59" s="60">
        <f>SUM(H54)</f>
        <v>-17287</v>
      </c>
      <c r="I59" s="21"/>
      <c r="J59" s="2"/>
      <c r="L59" s="4"/>
    </row>
    <row r="60" spans="1:12" ht="21" customHeight="1" thickTop="1">
      <c r="A60" s="2"/>
      <c r="B60" s="1"/>
      <c r="C60" s="1"/>
      <c r="D60" s="1"/>
      <c r="E60" s="2"/>
      <c r="G60" s="2"/>
      <c r="I60" s="21"/>
      <c r="J60" s="2"/>
      <c r="L60" s="4"/>
    </row>
    <row r="61" spans="1:12" ht="21" customHeight="1">
      <c r="A61" s="2" t="s">
        <v>1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3"/>
    </row>
    <row r="62" spans="1:12" ht="21" customHeight="1">
      <c r="B62" s="2"/>
      <c r="C62" s="2"/>
      <c r="D62" s="2"/>
      <c r="E62" s="2"/>
      <c r="F62" s="2"/>
      <c r="G62" s="2"/>
      <c r="H62" s="2"/>
      <c r="I62" s="2"/>
      <c r="J62" s="2"/>
      <c r="K62" s="2"/>
      <c r="L62" s="3" t="s">
        <v>53</v>
      </c>
    </row>
    <row r="63" spans="1:12" ht="21" customHeight="1">
      <c r="A63" s="1" t="s">
        <v>92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ht="21" customHeight="1">
      <c r="A64" s="1" t="s">
        <v>78</v>
      </c>
      <c r="B64" s="7"/>
      <c r="C64" s="5"/>
      <c r="D64" s="5"/>
      <c r="E64" s="5"/>
      <c r="F64" s="6"/>
      <c r="G64" s="7"/>
      <c r="H64" s="6"/>
      <c r="I64" s="7"/>
      <c r="J64" s="6"/>
      <c r="K64" s="7"/>
      <c r="L64" s="6"/>
    </row>
    <row r="65" spans="1:12" ht="21" customHeight="1">
      <c r="A65" s="1" t="s">
        <v>196</v>
      </c>
      <c r="B65" s="7"/>
      <c r="C65" s="5"/>
      <c r="D65" s="5"/>
      <c r="E65" s="5"/>
      <c r="F65" s="6"/>
      <c r="G65" s="7"/>
      <c r="H65" s="6"/>
      <c r="I65" s="7"/>
      <c r="J65" s="6"/>
      <c r="K65" s="7"/>
      <c r="L65" s="6"/>
    </row>
    <row r="66" spans="1:12" ht="21" customHeight="1">
      <c r="A66" s="2"/>
      <c r="B66" s="2"/>
      <c r="C66" s="7"/>
      <c r="D66" s="7"/>
      <c r="E66" s="7"/>
      <c r="F66" s="6"/>
      <c r="G66" s="7"/>
      <c r="H66" s="6"/>
      <c r="I66" s="7"/>
      <c r="J66" s="8"/>
      <c r="K66" s="7"/>
      <c r="L66" s="8" t="s">
        <v>187</v>
      </c>
    </row>
    <row r="67" spans="1:12" ht="21" customHeight="1">
      <c r="A67" s="2"/>
      <c r="F67" s="11"/>
      <c r="G67" s="12" t="s">
        <v>10</v>
      </c>
      <c r="H67" s="11"/>
      <c r="I67" s="13"/>
      <c r="J67" s="11"/>
      <c r="K67" s="12" t="s">
        <v>11</v>
      </c>
      <c r="L67" s="11"/>
    </row>
    <row r="68" spans="1:12" ht="21" customHeight="1">
      <c r="A68" s="2"/>
      <c r="C68" s="14"/>
      <c r="D68" s="14" t="s">
        <v>0</v>
      </c>
      <c r="E68" s="14"/>
      <c r="F68" s="15">
        <v>2025</v>
      </c>
      <c r="G68" s="15"/>
      <c r="H68" s="15">
        <v>2024</v>
      </c>
      <c r="I68" s="16"/>
      <c r="J68" s="15">
        <v>2025</v>
      </c>
      <c r="K68" s="15"/>
      <c r="L68" s="15">
        <v>2024</v>
      </c>
    </row>
    <row r="69" spans="1:12" ht="21" customHeight="1">
      <c r="A69" s="1" t="s">
        <v>36</v>
      </c>
      <c r="F69" s="17"/>
      <c r="H69" s="17"/>
      <c r="J69" s="17"/>
      <c r="L69" s="17"/>
    </row>
    <row r="70" spans="1:12" ht="21" customHeight="1">
      <c r="A70" s="2" t="s">
        <v>54</v>
      </c>
      <c r="E70" s="4"/>
      <c r="F70" s="18">
        <v>38418</v>
      </c>
      <c r="G70" s="18"/>
      <c r="H70" s="18">
        <v>95526</v>
      </c>
      <c r="I70" s="18"/>
      <c r="J70" s="18">
        <v>29736</v>
      </c>
      <c r="K70" s="18"/>
      <c r="L70" s="18">
        <v>92346</v>
      </c>
    </row>
    <row r="71" spans="1:12" ht="21" customHeight="1">
      <c r="A71" s="2" t="s">
        <v>55</v>
      </c>
      <c r="C71" s="4"/>
      <c r="D71" s="4"/>
      <c r="E71" s="4"/>
      <c r="F71" s="18">
        <v>239437</v>
      </c>
      <c r="G71" s="18"/>
      <c r="H71" s="18">
        <v>201601</v>
      </c>
      <c r="I71" s="18"/>
      <c r="J71" s="18">
        <v>194685</v>
      </c>
      <c r="K71" s="18"/>
      <c r="L71" s="18">
        <v>160830</v>
      </c>
    </row>
    <row r="72" spans="1:12" ht="21" customHeight="1">
      <c r="A72" s="2" t="s">
        <v>130</v>
      </c>
      <c r="C72" s="4"/>
      <c r="D72" s="4"/>
      <c r="E72" s="4"/>
      <c r="F72" s="18">
        <v>3480</v>
      </c>
      <c r="G72" s="18"/>
      <c r="H72" s="18">
        <v>2205</v>
      </c>
      <c r="I72" s="18"/>
      <c r="J72" s="18">
        <v>3480</v>
      </c>
      <c r="K72" s="18"/>
      <c r="L72" s="18">
        <v>2205</v>
      </c>
    </row>
    <row r="73" spans="1:12" ht="21" customHeight="1">
      <c r="A73" s="2" t="s">
        <v>211</v>
      </c>
      <c r="C73" s="4"/>
      <c r="D73" s="4"/>
      <c r="E73" s="4"/>
      <c r="F73" s="18">
        <v>37</v>
      </c>
      <c r="G73" s="18"/>
      <c r="H73" s="18">
        <v>0</v>
      </c>
      <c r="I73" s="18"/>
      <c r="J73" s="18">
        <v>37</v>
      </c>
      <c r="K73" s="18"/>
      <c r="L73" s="18">
        <v>0</v>
      </c>
    </row>
    <row r="74" spans="1:12" ht="21" customHeight="1">
      <c r="A74" s="2" t="s">
        <v>35</v>
      </c>
      <c r="E74" s="4"/>
      <c r="F74" s="18">
        <v>1610</v>
      </c>
      <c r="G74" s="18"/>
      <c r="H74" s="18">
        <v>3902</v>
      </c>
      <c r="I74" s="18"/>
      <c r="J74" s="18">
        <v>5528</v>
      </c>
      <c r="K74" s="18"/>
      <c r="L74" s="18">
        <v>6230</v>
      </c>
    </row>
    <row r="75" spans="1:12" ht="21" customHeight="1">
      <c r="A75" s="1" t="s">
        <v>37</v>
      </c>
      <c r="E75" s="8"/>
      <c r="F75" s="24">
        <f>SUM(F70:F74)</f>
        <v>282982</v>
      </c>
      <c r="G75" s="18"/>
      <c r="H75" s="24">
        <f>SUM(H70:H74)</f>
        <v>303234</v>
      </c>
      <c r="I75" s="18"/>
      <c r="J75" s="24">
        <f>SUM(J70:J74)</f>
        <v>233466</v>
      </c>
      <c r="K75" s="18"/>
      <c r="L75" s="24">
        <f>SUM(L70:L74)</f>
        <v>261611</v>
      </c>
    </row>
    <row r="76" spans="1:12" ht="21" customHeight="1">
      <c r="A76" s="1" t="s">
        <v>38</v>
      </c>
      <c r="E76" s="8"/>
      <c r="F76" s="9"/>
      <c r="G76" s="18"/>
      <c r="H76" s="9"/>
      <c r="I76" s="18"/>
      <c r="J76" s="9"/>
      <c r="K76" s="18"/>
      <c r="L76" s="9"/>
    </row>
    <row r="77" spans="1:12" ht="21" customHeight="1">
      <c r="A77" s="2" t="s">
        <v>56</v>
      </c>
      <c r="E77" s="8"/>
      <c r="F77" s="9">
        <v>35909</v>
      </c>
      <c r="G77" s="18"/>
      <c r="H77" s="9">
        <v>93518</v>
      </c>
      <c r="I77" s="18"/>
      <c r="J77" s="9">
        <v>29079</v>
      </c>
      <c r="K77" s="18"/>
      <c r="L77" s="9">
        <v>91075</v>
      </c>
    </row>
    <row r="78" spans="1:12" ht="21" customHeight="1">
      <c r="A78" s="2" t="s">
        <v>57</v>
      </c>
      <c r="E78" s="4"/>
      <c r="F78" s="18">
        <v>129658</v>
      </c>
      <c r="G78" s="18"/>
      <c r="H78" s="18">
        <v>142017</v>
      </c>
      <c r="I78" s="18"/>
      <c r="J78" s="18">
        <v>94413</v>
      </c>
      <c r="K78" s="18"/>
      <c r="L78" s="18">
        <v>106615</v>
      </c>
    </row>
    <row r="79" spans="1:12" ht="21" customHeight="1">
      <c r="A79" s="2" t="s">
        <v>131</v>
      </c>
      <c r="E79" s="4"/>
      <c r="F79" s="18">
        <v>3367</v>
      </c>
      <c r="G79" s="18"/>
      <c r="H79" s="18">
        <v>2134</v>
      </c>
      <c r="I79" s="18"/>
      <c r="J79" s="18">
        <v>3367</v>
      </c>
      <c r="K79" s="18"/>
      <c r="L79" s="18">
        <v>2134</v>
      </c>
    </row>
    <row r="80" spans="1:12" ht="21" customHeight="1">
      <c r="A80" s="2" t="s">
        <v>102</v>
      </c>
      <c r="E80" s="4"/>
      <c r="F80" s="18">
        <v>4299</v>
      </c>
      <c r="G80" s="18"/>
      <c r="H80" s="18">
        <v>4488</v>
      </c>
      <c r="I80" s="18"/>
      <c r="J80" s="18">
        <v>89</v>
      </c>
      <c r="K80" s="18"/>
      <c r="L80" s="18">
        <v>299</v>
      </c>
    </row>
    <row r="81" spans="1:12" ht="21" customHeight="1">
      <c r="A81" s="2" t="s">
        <v>46</v>
      </c>
      <c r="E81" s="4"/>
      <c r="F81" s="18">
        <v>22698</v>
      </c>
      <c r="G81" s="18"/>
      <c r="H81" s="18">
        <v>26216</v>
      </c>
      <c r="I81" s="18"/>
      <c r="J81" s="18">
        <v>12149</v>
      </c>
      <c r="K81" s="18"/>
      <c r="L81" s="18">
        <v>13634</v>
      </c>
    </row>
    <row r="82" spans="1:12" ht="21" customHeight="1">
      <c r="A82" s="2" t="s">
        <v>215</v>
      </c>
      <c r="C82" s="4"/>
      <c r="D82" s="4"/>
      <c r="E82" s="4"/>
      <c r="F82" s="18">
        <v>0</v>
      </c>
      <c r="G82" s="18"/>
      <c r="H82" s="18">
        <v>92</v>
      </c>
      <c r="I82" s="18"/>
      <c r="J82" s="18">
        <v>0</v>
      </c>
      <c r="K82" s="18"/>
      <c r="L82" s="18">
        <v>92</v>
      </c>
    </row>
    <row r="83" spans="1:12" ht="21" customHeight="1">
      <c r="A83" s="2" t="s">
        <v>47</v>
      </c>
      <c r="E83" s="4"/>
      <c r="F83" s="18">
        <v>3391</v>
      </c>
      <c r="G83" s="18"/>
      <c r="H83" s="18">
        <v>3509</v>
      </c>
      <c r="I83" s="18"/>
      <c r="J83" s="18">
        <v>0</v>
      </c>
      <c r="K83" s="18"/>
      <c r="L83" s="18">
        <v>52</v>
      </c>
    </row>
    <row r="84" spans="1:12" ht="21" customHeight="1">
      <c r="A84" s="1" t="s">
        <v>39</v>
      </c>
      <c r="E84" s="4"/>
      <c r="F84" s="59">
        <f>SUM(F77:F83)</f>
        <v>199322</v>
      </c>
      <c r="G84" s="18"/>
      <c r="H84" s="59">
        <f>SUM(H77:H83)</f>
        <v>271974</v>
      </c>
      <c r="I84" s="18"/>
      <c r="J84" s="59">
        <f>SUM(J77:J83)</f>
        <v>139097</v>
      </c>
      <c r="K84" s="18"/>
      <c r="L84" s="59">
        <f>SUM(L77:L83)</f>
        <v>213901</v>
      </c>
    </row>
    <row r="85" spans="1:12" ht="21" customHeight="1">
      <c r="A85" s="1" t="s">
        <v>169</v>
      </c>
      <c r="E85" s="4"/>
      <c r="F85" s="18">
        <f>F75-F84</f>
        <v>83660</v>
      </c>
      <c r="G85" s="18"/>
      <c r="H85" s="18">
        <f>H75-H84</f>
        <v>31260</v>
      </c>
      <c r="I85" s="18"/>
      <c r="J85" s="18">
        <f>J75-J84</f>
        <v>94369</v>
      </c>
      <c r="K85" s="18"/>
      <c r="L85" s="18">
        <f>L75-L84</f>
        <v>47710</v>
      </c>
    </row>
    <row r="86" spans="1:12" ht="21" customHeight="1">
      <c r="A86" s="2" t="s">
        <v>90</v>
      </c>
      <c r="D86" s="20">
        <v>5.2</v>
      </c>
      <c r="E86" s="4"/>
      <c r="F86" s="18">
        <v>0</v>
      </c>
      <c r="G86" s="18"/>
      <c r="H86" s="18">
        <v>0</v>
      </c>
      <c r="I86" s="18"/>
      <c r="J86" s="18">
        <v>-18685</v>
      </c>
      <c r="K86" s="18"/>
      <c r="L86" s="18">
        <v>-23654</v>
      </c>
    </row>
    <row r="87" spans="1:12" ht="21" customHeight="1">
      <c r="A87" s="2" t="s">
        <v>112</v>
      </c>
      <c r="D87" s="20"/>
      <c r="E87" s="4"/>
      <c r="F87" s="18">
        <v>544</v>
      </c>
      <c r="G87" s="18"/>
      <c r="H87" s="18">
        <v>1872</v>
      </c>
      <c r="I87" s="18"/>
      <c r="J87" s="18">
        <v>8706</v>
      </c>
      <c r="K87" s="18"/>
      <c r="L87" s="18">
        <v>10397</v>
      </c>
    </row>
    <row r="88" spans="1:12" ht="21" customHeight="1">
      <c r="A88" s="2" t="s">
        <v>69</v>
      </c>
      <c r="D88" s="20"/>
      <c r="E88" s="4"/>
      <c r="F88" s="18">
        <v>-50176</v>
      </c>
      <c r="G88" s="18"/>
      <c r="H88" s="18">
        <v>-68814</v>
      </c>
      <c r="I88" s="18"/>
      <c r="J88" s="18">
        <v>-50230</v>
      </c>
      <c r="K88" s="18"/>
      <c r="L88" s="18">
        <v>-71130</v>
      </c>
    </row>
    <row r="89" spans="1:12" ht="21" customHeight="1">
      <c r="A89" s="2" t="s">
        <v>170</v>
      </c>
      <c r="D89" s="20"/>
      <c r="E89" s="4"/>
      <c r="F89" s="22">
        <v>-1030</v>
      </c>
      <c r="G89" s="18"/>
      <c r="H89" s="22">
        <v>0</v>
      </c>
      <c r="I89" s="18"/>
      <c r="J89" s="23">
        <v>-1030</v>
      </c>
      <c r="K89" s="18"/>
      <c r="L89" s="22">
        <v>0</v>
      </c>
    </row>
    <row r="90" spans="1:12" ht="21" customHeight="1">
      <c r="A90" s="1" t="s">
        <v>171</v>
      </c>
      <c r="E90" s="4"/>
      <c r="F90" s="9">
        <f>SUM(F85:F89)</f>
        <v>32998</v>
      </c>
      <c r="G90" s="18"/>
      <c r="H90" s="9">
        <f>SUM(H85:H89)</f>
        <v>-35682</v>
      </c>
      <c r="I90" s="18"/>
      <c r="J90" s="9">
        <f>SUM(J85:J89)</f>
        <v>33130</v>
      </c>
      <c r="K90" s="18"/>
      <c r="L90" s="9">
        <f>SUM(L85:L89)</f>
        <v>-36677</v>
      </c>
    </row>
    <row r="91" spans="1:12" ht="21" customHeight="1">
      <c r="A91" s="2" t="s">
        <v>214</v>
      </c>
      <c r="D91" s="10">
        <v>10</v>
      </c>
      <c r="E91" s="4"/>
      <c r="F91" s="23">
        <v>336</v>
      </c>
      <c r="G91" s="18"/>
      <c r="H91" s="23">
        <v>231</v>
      </c>
      <c r="I91" s="18"/>
      <c r="J91" s="23">
        <v>0</v>
      </c>
      <c r="K91" s="18"/>
      <c r="L91" s="23">
        <v>510</v>
      </c>
    </row>
    <row r="92" spans="1:12" ht="21" customHeight="1" thickBot="1">
      <c r="A92" s="1" t="s">
        <v>172</v>
      </c>
      <c r="E92" s="4"/>
      <c r="F92" s="60">
        <f>SUM(F90:F91)</f>
        <v>33334</v>
      </c>
      <c r="G92" s="18"/>
      <c r="H92" s="60">
        <f>SUM(H90:H91)</f>
        <v>-35451</v>
      </c>
      <c r="I92" s="18"/>
      <c r="J92" s="60">
        <f>SUM(J90:J91)</f>
        <v>33130</v>
      </c>
      <c r="K92" s="18"/>
      <c r="L92" s="60">
        <f>SUM(L90:L91)</f>
        <v>-36167</v>
      </c>
    </row>
    <row r="93" spans="1:12" ht="21" customHeight="1" thickTop="1">
      <c r="A93" s="2"/>
      <c r="E93" s="4"/>
      <c r="F93" s="4"/>
      <c r="H93" s="4"/>
      <c r="J93" s="4"/>
      <c r="L93" s="4"/>
    </row>
    <row r="94" spans="1:12" ht="21" customHeight="1">
      <c r="A94" s="1" t="s">
        <v>173</v>
      </c>
      <c r="E94" s="4"/>
      <c r="F94" s="4"/>
      <c r="H94" s="4"/>
      <c r="J94" s="4"/>
      <c r="L94" s="4"/>
    </row>
    <row r="95" spans="1:12" ht="21" customHeight="1" thickBot="1">
      <c r="A95" s="2" t="s">
        <v>61</v>
      </c>
      <c r="E95" s="4"/>
      <c r="F95" s="18">
        <f>SUM(F97-F96)</f>
        <v>33130</v>
      </c>
      <c r="G95" s="18"/>
      <c r="H95" s="18">
        <f>SUM(H97-H96)</f>
        <v>-36167</v>
      </c>
      <c r="I95" s="18"/>
      <c r="J95" s="61">
        <f>J92</f>
        <v>33130</v>
      </c>
      <c r="K95" s="18"/>
      <c r="L95" s="61">
        <f>L92</f>
        <v>-36167</v>
      </c>
    </row>
    <row r="96" spans="1:12" ht="21" customHeight="1" thickTop="1">
      <c r="A96" s="2" t="s">
        <v>62</v>
      </c>
      <c r="E96" s="4"/>
      <c r="F96" s="22">
        <v>204</v>
      </c>
      <c r="G96" s="18"/>
      <c r="H96" s="22">
        <v>716</v>
      </c>
      <c r="I96" s="18"/>
      <c r="K96" s="18"/>
    </row>
    <row r="97" spans="1:12" ht="21" customHeight="1" thickBot="1">
      <c r="A97" s="2"/>
      <c r="E97" s="4"/>
      <c r="F97" s="61">
        <f>SUM(F92)</f>
        <v>33334</v>
      </c>
      <c r="G97" s="18"/>
      <c r="H97" s="61">
        <f>SUM(H92)</f>
        <v>-35451</v>
      </c>
      <c r="I97" s="18"/>
      <c r="K97" s="18"/>
    </row>
    <row r="98" spans="1:12" ht="21" customHeight="1" thickTop="1">
      <c r="A98" s="2"/>
      <c r="E98" s="4"/>
      <c r="G98" s="18"/>
      <c r="I98" s="18"/>
      <c r="K98" s="18"/>
    </row>
    <row r="99" spans="1:12" ht="21" customHeight="1">
      <c r="A99" s="26" t="s">
        <v>183</v>
      </c>
      <c r="C99" s="62"/>
      <c r="D99" s="62">
        <v>11</v>
      </c>
      <c r="E99" s="2"/>
      <c r="K99" s="2"/>
    </row>
    <row r="100" spans="1:12" ht="21" customHeight="1" thickBot="1">
      <c r="A100" s="4" t="s">
        <v>174</v>
      </c>
      <c r="C100" s="63"/>
      <c r="D100" s="63"/>
      <c r="E100" s="64"/>
      <c r="F100" s="65">
        <f>F95/F101</f>
        <v>9.598344484033069E-4</v>
      </c>
      <c r="G100" s="66"/>
      <c r="H100" s="65">
        <f>H95/H101</f>
        <v>-1.1798993717142688E-3</v>
      </c>
      <c r="I100" s="66"/>
      <c r="J100" s="65">
        <f>J95/J101</f>
        <v>9.598344484033069E-4</v>
      </c>
      <c r="K100" s="66"/>
      <c r="L100" s="65">
        <f>L95/L101</f>
        <v>-1.1798993717142688E-3</v>
      </c>
    </row>
    <row r="101" spans="1:12" ht="21" customHeight="1" thickTop="1" thickBot="1">
      <c r="A101" s="4" t="s">
        <v>175</v>
      </c>
      <c r="C101" s="63"/>
      <c r="D101" s="63"/>
      <c r="E101" s="64"/>
      <c r="F101" s="61">
        <v>34516369</v>
      </c>
      <c r="G101" s="18"/>
      <c r="H101" s="61">
        <v>30652614</v>
      </c>
      <c r="I101" s="18"/>
      <c r="J101" s="61">
        <v>34516369</v>
      </c>
      <c r="K101" s="67"/>
      <c r="L101" s="68">
        <v>30652614</v>
      </c>
    </row>
    <row r="102" spans="1:12" ht="21" customHeight="1" thickTop="1">
      <c r="C102" s="63"/>
      <c r="D102" s="63"/>
      <c r="E102" s="64"/>
    </row>
    <row r="103" spans="1:12" ht="21" customHeight="1">
      <c r="A103" s="2" t="s">
        <v>1</v>
      </c>
      <c r="F103" s="17"/>
      <c r="H103" s="17"/>
      <c r="J103" s="17"/>
      <c r="L103" s="17"/>
    </row>
    <row r="104" spans="1:12" ht="21" customHeight="1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3" t="s">
        <v>53</v>
      </c>
    </row>
    <row r="105" spans="1:12" ht="21" customHeight="1">
      <c r="A105" s="1" t="s">
        <v>92</v>
      </c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ht="21" customHeight="1">
      <c r="A106" s="1" t="s">
        <v>142</v>
      </c>
      <c r="B106" s="7"/>
      <c r="C106" s="5"/>
      <c r="D106" s="5"/>
      <c r="E106" s="5"/>
      <c r="F106" s="6"/>
      <c r="G106" s="7"/>
      <c r="H106" s="6"/>
      <c r="I106" s="7"/>
      <c r="J106" s="6"/>
      <c r="K106" s="7"/>
      <c r="L106" s="6"/>
    </row>
    <row r="107" spans="1:12" ht="21" customHeight="1">
      <c r="A107" s="1" t="s">
        <v>196</v>
      </c>
      <c r="B107" s="7"/>
      <c r="C107" s="5"/>
      <c r="D107" s="5"/>
      <c r="E107" s="5"/>
      <c r="F107" s="6"/>
      <c r="G107" s="7"/>
      <c r="H107" s="6"/>
      <c r="I107" s="7"/>
      <c r="J107" s="6"/>
      <c r="K107" s="7"/>
      <c r="L107" s="6"/>
    </row>
    <row r="108" spans="1:12" ht="21" customHeight="1">
      <c r="A108" s="2"/>
      <c r="B108" s="2"/>
      <c r="C108" s="7"/>
      <c r="D108" s="7"/>
      <c r="E108" s="7"/>
      <c r="F108" s="6"/>
      <c r="G108" s="7"/>
      <c r="H108" s="6"/>
      <c r="I108" s="7"/>
      <c r="J108" s="8"/>
      <c r="K108" s="7"/>
      <c r="L108" s="8" t="s">
        <v>49</v>
      </c>
    </row>
    <row r="109" spans="1:12" ht="21" customHeight="1">
      <c r="A109" s="2"/>
      <c r="F109" s="11"/>
      <c r="G109" s="12" t="s">
        <v>10</v>
      </c>
      <c r="H109" s="11"/>
      <c r="I109" s="13"/>
      <c r="J109" s="11"/>
      <c r="K109" s="12" t="s">
        <v>11</v>
      </c>
      <c r="L109" s="11"/>
    </row>
    <row r="110" spans="1:12" ht="21" customHeight="1">
      <c r="A110" s="2"/>
      <c r="C110" s="14"/>
      <c r="D110" s="14"/>
      <c r="E110" s="14"/>
      <c r="F110" s="15">
        <v>2025</v>
      </c>
      <c r="G110" s="15"/>
      <c r="H110" s="15">
        <v>2024</v>
      </c>
      <c r="I110" s="16"/>
      <c r="J110" s="15">
        <v>2025</v>
      </c>
      <c r="K110" s="15"/>
      <c r="L110" s="15">
        <v>2024</v>
      </c>
    </row>
    <row r="111" spans="1:12" ht="21" customHeight="1">
      <c r="A111" s="2"/>
      <c r="C111" s="14"/>
      <c r="D111" s="14"/>
      <c r="E111" s="14"/>
      <c r="F111" s="15"/>
      <c r="G111" s="15"/>
      <c r="H111" s="15"/>
      <c r="I111" s="16"/>
      <c r="J111" s="15"/>
      <c r="K111" s="15"/>
      <c r="L111" s="15"/>
    </row>
    <row r="112" spans="1:12" ht="21" customHeight="1">
      <c r="A112" s="1" t="s">
        <v>172</v>
      </c>
      <c r="C112" s="14"/>
      <c r="D112" s="14"/>
      <c r="E112" s="14"/>
      <c r="F112" s="23">
        <f>F92</f>
        <v>33334</v>
      </c>
      <c r="G112" s="9"/>
      <c r="H112" s="23">
        <f>H92</f>
        <v>-35451</v>
      </c>
      <c r="I112" s="9"/>
      <c r="J112" s="23">
        <f>J92</f>
        <v>33130</v>
      </c>
      <c r="K112" s="9"/>
      <c r="L112" s="23">
        <f>L92</f>
        <v>-36167</v>
      </c>
    </row>
    <row r="113" spans="1:12" ht="21" customHeight="1">
      <c r="A113" s="2"/>
      <c r="C113" s="14"/>
      <c r="D113" s="14"/>
      <c r="E113" s="14"/>
      <c r="F113" s="15"/>
      <c r="G113" s="15"/>
      <c r="H113" s="15"/>
      <c r="I113" s="16"/>
      <c r="J113" s="15"/>
      <c r="K113" s="15"/>
      <c r="L113" s="15"/>
    </row>
    <row r="114" spans="1:12" ht="21" customHeight="1">
      <c r="A114" s="26" t="s">
        <v>143</v>
      </c>
    </row>
    <row r="115" spans="1:12" ht="21" customHeight="1">
      <c r="A115" s="26" t="s">
        <v>144</v>
      </c>
      <c r="F115" s="22">
        <v>0</v>
      </c>
      <c r="H115" s="22">
        <v>0</v>
      </c>
      <c r="J115" s="22">
        <v>0</v>
      </c>
      <c r="L115" s="22">
        <v>0</v>
      </c>
    </row>
    <row r="117" spans="1:12" ht="21" customHeight="1" thickBot="1">
      <c r="A117" s="69" t="s">
        <v>176</v>
      </c>
      <c r="B117" s="1"/>
      <c r="C117" s="1"/>
      <c r="D117" s="1"/>
      <c r="E117" s="2"/>
      <c r="F117" s="28">
        <f>F112+F115</f>
        <v>33334</v>
      </c>
      <c r="G117" s="9"/>
      <c r="H117" s="28">
        <f>H112+H115</f>
        <v>-35451</v>
      </c>
      <c r="I117" s="9"/>
      <c r="J117" s="28">
        <f>J112+J115</f>
        <v>33130</v>
      </c>
      <c r="K117" s="9"/>
      <c r="L117" s="28">
        <f>L112+L115</f>
        <v>-36167</v>
      </c>
    </row>
    <row r="118" spans="1:12" ht="21" customHeight="1" thickTop="1">
      <c r="A118" s="70"/>
      <c r="B118" s="2"/>
      <c r="C118" s="2"/>
      <c r="D118" s="2"/>
      <c r="E118" s="2"/>
      <c r="F118" s="71"/>
      <c r="G118" s="1"/>
      <c r="H118" s="71"/>
      <c r="I118" s="21"/>
      <c r="J118" s="21"/>
      <c r="K118" s="18"/>
      <c r="L118" s="21"/>
    </row>
    <row r="119" spans="1:12" ht="21" customHeight="1">
      <c r="A119" s="1" t="s">
        <v>177</v>
      </c>
      <c r="B119" s="1"/>
      <c r="C119" s="1"/>
      <c r="D119" s="1"/>
      <c r="E119" s="2"/>
      <c r="G119" s="38"/>
      <c r="I119" s="38"/>
      <c r="J119" s="72"/>
      <c r="K119" s="18"/>
      <c r="L119" s="72"/>
    </row>
    <row r="120" spans="1:12" ht="21" customHeight="1" thickBot="1">
      <c r="A120" s="2" t="s">
        <v>61</v>
      </c>
      <c r="B120" s="2"/>
      <c r="C120" s="2"/>
      <c r="D120" s="2"/>
      <c r="E120" s="2"/>
      <c r="F120" s="18">
        <f>SUM(F122-F121)</f>
        <v>33130</v>
      </c>
      <c r="G120" s="2"/>
      <c r="H120" s="18">
        <f>SUM(H122-H121)</f>
        <v>-36167</v>
      </c>
      <c r="I120" s="21"/>
      <c r="J120" s="61">
        <f>SUM(J117)</f>
        <v>33130</v>
      </c>
      <c r="K120" s="18"/>
      <c r="L120" s="61">
        <f>SUM(L117)</f>
        <v>-36167</v>
      </c>
    </row>
    <row r="121" spans="1:12" ht="21" customHeight="1" thickTop="1">
      <c r="A121" s="2" t="s">
        <v>62</v>
      </c>
      <c r="B121" s="1"/>
      <c r="C121" s="1"/>
      <c r="D121" s="1"/>
      <c r="E121" s="2"/>
      <c r="F121" s="18">
        <v>204</v>
      </c>
      <c r="G121" s="38"/>
      <c r="H121" s="18">
        <v>716</v>
      </c>
      <c r="I121" s="38"/>
      <c r="J121" s="72"/>
      <c r="K121" s="18"/>
      <c r="L121" s="9"/>
    </row>
    <row r="122" spans="1:12" ht="21" customHeight="1" thickBot="1">
      <c r="A122" s="2"/>
      <c r="B122" s="1"/>
      <c r="C122" s="1"/>
      <c r="D122" s="1"/>
      <c r="E122" s="2"/>
      <c r="F122" s="60">
        <f>SUM(F117)</f>
        <v>33334</v>
      </c>
      <c r="G122" s="2"/>
      <c r="H122" s="60">
        <f>SUM(H117)</f>
        <v>-35451</v>
      </c>
      <c r="I122" s="21"/>
      <c r="J122" s="2"/>
      <c r="L122" s="4"/>
    </row>
    <row r="123" spans="1:12" ht="21" customHeight="1" thickTop="1">
      <c r="A123" s="2"/>
      <c r="B123" s="1"/>
      <c r="C123" s="1"/>
      <c r="D123" s="1"/>
      <c r="E123" s="2"/>
      <c r="G123" s="2"/>
      <c r="I123" s="21"/>
      <c r="J123" s="2"/>
      <c r="L123" s="4"/>
    </row>
    <row r="124" spans="1:12" ht="21" customHeight="1">
      <c r="A124" s="2" t="s">
        <v>1</v>
      </c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3"/>
    </row>
  </sheetData>
  <printOptions horizontalCentered="1" gridLinesSet="0"/>
  <pageMargins left="0.78740157480314998" right="0.196850393700787" top="0.78740157480314998" bottom="0.196850393700787" header="0.196850393700787" footer="0.196850393700787"/>
  <pageSetup paperSize="9" scale="85" fitToHeight="0" orientation="portrait" r:id="rId1"/>
  <rowBreaks count="3" manualBreakCount="3">
    <brk id="40" max="12" man="1"/>
    <brk id="61" max="16383" man="1"/>
    <brk id="10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5CF8B-B77D-4C63-96C4-300E8BEA0193}">
  <dimension ref="A1:U25"/>
  <sheetViews>
    <sheetView showGridLines="0" view="pageBreakPreview" zoomScaleNormal="100" zoomScaleSheetLayoutView="100" workbookViewId="0">
      <selection activeCell="C7" sqref="C7:M7"/>
    </sheetView>
  </sheetViews>
  <sheetFormatPr defaultColWidth="7" defaultRowHeight="21" customHeight="1"/>
  <cols>
    <col min="1" max="1" width="35.7109375" style="50" customWidth="1"/>
    <col min="2" max="2" width="0.85546875" style="49" customWidth="1"/>
    <col min="3" max="3" width="15.7109375" style="29" customWidth="1"/>
    <col min="4" max="4" width="0.85546875" style="29" customWidth="1"/>
    <col min="5" max="5" width="15.7109375" style="29" customWidth="1"/>
    <col min="6" max="6" width="0.85546875" style="29" customWidth="1"/>
    <col min="7" max="7" width="15.7109375" style="29" customWidth="1"/>
    <col min="8" max="8" width="0.85546875" style="29" customWidth="1"/>
    <col min="9" max="9" width="15.7109375" style="29" customWidth="1"/>
    <col min="10" max="10" width="0.85546875" style="29" customWidth="1"/>
    <col min="11" max="11" width="15.7109375" style="29" customWidth="1"/>
    <col min="12" max="12" width="0.85546875" style="29" customWidth="1"/>
    <col min="13" max="13" width="15.7109375" style="29" customWidth="1"/>
    <col min="14" max="14" width="0.85546875" style="29" customWidth="1"/>
    <col min="15" max="15" width="15.7109375" style="29" customWidth="1"/>
    <col min="16" max="16" width="0.85546875" style="29" customWidth="1"/>
    <col min="17" max="17" width="15.42578125" style="29" customWidth="1"/>
    <col min="18" max="18" width="0.85546875" style="29" customWidth="1"/>
    <col min="19" max="16384" width="7" style="29"/>
  </cols>
  <sheetData>
    <row r="1" spans="1:21" ht="21" customHeight="1">
      <c r="Q1" s="3" t="s">
        <v>53</v>
      </c>
    </row>
    <row r="2" spans="1:21" s="30" customFormat="1" ht="21" customHeight="1">
      <c r="A2" s="1" t="s">
        <v>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1" s="31" customFormat="1" ht="21" customHeight="1">
      <c r="A3" s="1" t="s">
        <v>79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21" s="31" customFormat="1" ht="21" customHeight="1">
      <c r="A4" s="1" t="s">
        <v>196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21" s="53" customFormat="1" ht="21" customHeight="1">
      <c r="B5" s="6"/>
      <c r="C5" s="54"/>
      <c r="D5" s="54"/>
      <c r="E5" s="54"/>
      <c r="F5" s="54"/>
      <c r="G5" s="54"/>
      <c r="H5" s="54"/>
      <c r="I5" s="54"/>
      <c r="J5" s="54"/>
      <c r="K5" s="54"/>
      <c r="L5" s="54"/>
      <c r="Q5" s="9" t="s">
        <v>49</v>
      </c>
    </row>
    <row r="6" spans="1:21" s="55" customFormat="1" ht="21" customHeight="1">
      <c r="C6" s="90" t="s">
        <v>10</v>
      </c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</row>
    <row r="7" spans="1:21" s="55" customFormat="1" ht="21" customHeight="1">
      <c r="C7" s="89" t="s">
        <v>71</v>
      </c>
      <c r="D7" s="89"/>
      <c r="E7" s="89"/>
      <c r="F7" s="89"/>
      <c r="G7" s="89"/>
      <c r="H7" s="89"/>
      <c r="I7" s="89"/>
      <c r="J7" s="89"/>
      <c r="K7" s="89"/>
      <c r="L7" s="89"/>
      <c r="M7" s="89"/>
      <c r="N7" s="34"/>
      <c r="O7" s="34"/>
      <c r="U7" s="34"/>
    </row>
    <row r="8" spans="1:21" s="34" customFormat="1" ht="21" customHeight="1">
      <c r="G8" s="34" t="s">
        <v>115</v>
      </c>
    </row>
    <row r="9" spans="1:21" s="34" customFormat="1" ht="21" customHeight="1">
      <c r="G9" s="19" t="s">
        <v>104</v>
      </c>
      <c r="M9" s="34" t="s">
        <v>48</v>
      </c>
    </row>
    <row r="10" spans="1:21" s="34" customFormat="1" ht="21" customHeight="1">
      <c r="G10" s="19" t="s">
        <v>94</v>
      </c>
      <c r="I10" s="88" t="s">
        <v>3</v>
      </c>
      <c r="J10" s="88"/>
      <c r="K10" s="88"/>
      <c r="M10" s="34" t="s">
        <v>63</v>
      </c>
      <c r="O10" s="34" t="s">
        <v>116</v>
      </c>
    </row>
    <row r="11" spans="1:21" s="34" customFormat="1" ht="21" customHeight="1">
      <c r="C11" s="34" t="s">
        <v>121</v>
      </c>
      <c r="G11" s="35" t="s">
        <v>95</v>
      </c>
      <c r="I11" s="34" t="s">
        <v>6</v>
      </c>
      <c r="K11" s="34" t="s">
        <v>5</v>
      </c>
      <c r="M11" s="34" t="s">
        <v>72</v>
      </c>
      <c r="O11" s="34" t="s">
        <v>64</v>
      </c>
      <c r="Q11" s="34" t="s">
        <v>2</v>
      </c>
    </row>
    <row r="12" spans="1:21" s="34" customFormat="1" ht="21" customHeight="1">
      <c r="C12" s="40" t="s">
        <v>65</v>
      </c>
      <c r="E12" s="40" t="s">
        <v>29</v>
      </c>
      <c r="G12" s="39" t="s">
        <v>96</v>
      </c>
      <c r="I12" s="40" t="s">
        <v>70</v>
      </c>
      <c r="K12" s="40" t="s">
        <v>101</v>
      </c>
      <c r="M12" s="40" t="s">
        <v>66</v>
      </c>
      <c r="O12" s="40" t="s">
        <v>67</v>
      </c>
      <c r="Q12" s="40" t="s">
        <v>120</v>
      </c>
    </row>
    <row r="13" spans="1:21" s="32" customFormat="1" ht="21" customHeight="1">
      <c r="A13" s="1" t="s">
        <v>148</v>
      </c>
      <c r="B13" s="56"/>
      <c r="C13" s="41">
        <v>2979301</v>
      </c>
      <c r="D13" s="41"/>
      <c r="E13" s="41">
        <v>2800119</v>
      </c>
      <c r="F13" s="41"/>
      <c r="G13" s="41">
        <v>-206</v>
      </c>
      <c r="H13" s="41"/>
      <c r="I13" s="41">
        <v>44400</v>
      </c>
      <c r="J13" s="41"/>
      <c r="K13" s="41">
        <v>-5624711</v>
      </c>
      <c r="L13" s="41"/>
      <c r="M13" s="47">
        <f>SUM(C13:L13)</f>
        <v>198903</v>
      </c>
      <c r="N13" s="41"/>
      <c r="O13" s="41">
        <v>-8705</v>
      </c>
      <c r="P13" s="41"/>
      <c r="Q13" s="47">
        <f>SUM(M13:O13)</f>
        <v>190198</v>
      </c>
      <c r="R13" s="57"/>
    </row>
    <row r="14" spans="1:21" s="32" customFormat="1" ht="21" customHeight="1">
      <c r="A14" s="2" t="s">
        <v>88</v>
      </c>
      <c r="B14" s="56"/>
      <c r="C14" s="44">
        <v>0</v>
      </c>
      <c r="D14" s="47"/>
      <c r="E14" s="44">
        <v>0</v>
      </c>
      <c r="F14" s="47"/>
      <c r="G14" s="44">
        <v>0</v>
      </c>
      <c r="H14" s="47"/>
      <c r="I14" s="44">
        <v>0</v>
      </c>
      <c r="J14" s="47"/>
      <c r="K14" s="44">
        <f>PL!H95</f>
        <v>-36167</v>
      </c>
      <c r="L14" s="47"/>
      <c r="M14" s="44">
        <f>SUM(C14:L14)</f>
        <v>-36167</v>
      </c>
      <c r="N14" s="47"/>
      <c r="O14" s="44">
        <f>PL!H96</f>
        <v>716</v>
      </c>
      <c r="P14" s="57"/>
      <c r="Q14" s="44">
        <f>SUM(M14:O14)</f>
        <v>-35451</v>
      </c>
    </row>
    <row r="15" spans="1:21" s="32" customFormat="1" ht="21" customHeight="1">
      <c r="A15" s="2" t="s">
        <v>89</v>
      </c>
      <c r="B15" s="56"/>
      <c r="C15" s="47">
        <f>SUM(C14:C14)</f>
        <v>0</v>
      </c>
      <c r="D15" s="47"/>
      <c r="E15" s="47">
        <f>SUM(E14:E14)</f>
        <v>0</v>
      </c>
      <c r="F15" s="47"/>
      <c r="G15" s="47">
        <f>SUM(G14:G14)</f>
        <v>0</v>
      </c>
      <c r="H15" s="47"/>
      <c r="I15" s="47">
        <f>SUM(I14:I14)</f>
        <v>0</v>
      </c>
      <c r="J15" s="47"/>
      <c r="K15" s="47">
        <f>SUM(K14:K14)</f>
        <v>-36167</v>
      </c>
      <c r="L15" s="47"/>
      <c r="M15" s="47">
        <f>SUM(M14:M14)</f>
        <v>-36167</v>
      </c>
      <c r="N15" s="47"/>
      <c r="O15" s="47">
        <f>SUM(O14:O14)</f>
        <v>716</v>
      </c>
      <c r="P15" s="57"/>
      <c r="Q15" s="47">
        <f>SUM(Q14:Q14)</f>
        <v>-35451</v>
      </c>
    </row>
    <row r="16" spans="1:21" s="32" customFormat="1" ht="21" customHeight="1">
      <c r="A16" s="2" t="s">
        <v>226</v>
      </c>
      <c r="B16" s="56"/>
      <c r="C16" s="47">
        <v>0</v>
      </c>
      <c r="D16" s="47"/>
      <c r="E16" s="47">
        <v>0</v>
      </c>
      <c r="F16" s="47"/>
      <c r="G16" s="47">
        <v>0</v>
      </c>
      <c r="H16" s="47"/>
      <c r="I16" s="47">
        <v>0</v>
      </c>
      <c r="J16" s="47"/>
      <c r="K16" s="47">
        <v>0</v>
      </c>
      <c r="L16" s="47"/>
      <c r="M16" s="47">
        <v>0</v>
      </c>
      <c r="N16" s="47"/>
      <c r="O16" s="47">
        <v>-13423</v>
      </c>
      <c r="P16" s="57"/>
      <c r="Q16" s="47">
        <f>SUM(M16:O16)</f>
        <v>-13423</v>
      </c>
    </row>
    <row r="17" spans="1:17" s="32" customFormat="1" ht="21" customHeight="1">
      <c r="A17" s="2" t="s">
        <v>139</v>
      </c>
      <c r="B17" s="56"/>
      <c r="C17" s="47">
        <v>198621</v>
      </c>
      <c r="D17" s="47"/>
      <c r="E17" s="47">
        <v>-128621</v>
      </c>
      <c r="F17" s="47"/>
      <c r="G17" s="47">
        <v>0</v>
      </c>
      <c r="H17" s="47"/>
      <c r="I17" s="47">
        <v>0</v>
      </c>
      <c r="J17" s="47"/>
      <c r="K17" s="47">
        <v>0</v>
      </c>
      <c r="L17" s="47"/>
      <c r="M17" s="44">
        <f>SUM(C17:L17)</f>
        <v>70000</v>
      </c>
      <c r="N17" s="47"/>
      <c r="O17" s="47">
        <v>0</v>
      </c>
      <c r="P17" s="57"/>
      <c r="Q17" s="44">
        <f>SUM(M17:O17)</f>
        <v>70000</v>
      </c>
    </row>
    <row r="18" spans="1:17" s="32" customFormat="1" ht="21" customHeight="1" thickBot="1">
      <c r="A18" s="1" t="s">
        <v>194</v>
      </c>
      <c r="B18" s="56"/>
      <c r="C18" s="46">
        <f>SUM(C13:C17)-C15</f>
        <v>3177922</v>
      </c>
      <c r="D18" s="47"/>
      <c r="E18" s="46">
        <f>SUM(E13:E17)-E15</f>
        <v>2671498</v>
      </c>
      <c r="F18" s="47"/>
      <c r="G18" s="46">
        <f>SUM(G13:G17)-G15</f>
        <v>-206</v>
      </c>
      <c r="H18" s="47" t="e">
        <f>SUM(#REF!)</f>
        <v>#REF!</v>
      </c>
      <c r="I18" s="46">
        <f>SUM(I13:I17)-I15</f>
        <v>44400</v>
      </c>
      <c r="J18" s="47"/>
      <c r="K18" s="46">
        <f>SUM(K13:K17)-K15</f>
        <v>-5660878</v>
      </c>
      <c r="L18" s="47"/>
      <c r="M18" s="46">
        <f>SUM(M13:M17)-M15</f>
        <v>232736</v>
      </c>
      <c r="N18" s="47" t="e">
        <f>SUM(#REF!)</f>
        <v>#REF!</v>
      </c>
      <c r="O18" s="46">
        <f>SUM(O13:O17)-O15</f>
        <v>-21412</v>
      </c>
      <c r="P18" s="57" t="e">
        <f>SUM(#REF!)</f>
        <v>#REF!</v>
      </c>
      <c r="Q18" s="46">
        <f>SUM(Q13:Q17)-Q15</f>
        <v>211324</v>
      </c>
    </row>
    <row r="19" spans="1:17" s="32" customFormat="1" ht="21" customHeight="1" thickTop="1">
      <c r="A19" s="1"/>
      <c r="B19" s="56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</row>
    <row r="20" spans="1:17" s="32" customFormat="1" ht="21" customHeight="1">
      <c r="A20" s="1" t="s">
        <v>163</v>
      </c>
      <c r="B20" s="56"/>
      <c r="C20" s="47">
        <v>3451637</v>
      </c>
      <c r="D20" s="47"/>
      <c r="E20" s="47">
        <v>2450783</v>
      </c>
      <c r="F20" s="47"/>
      <c r="G20" s="47">
        <v>-206</v>
      </c>
      <c r="H20" s="47"/>
      <c r="I20" s="47">
        <v>44400</v>
      </c>
      <c r="J20" s="47"/>
      <c r="K20" s="47">
        <v>-5618716</v>
      </c>
      <c r="L20" s="47"/>
      <c r="M20" s="47">
        <f>SUM(C20:L20)</f>
        <v>327898</v>
      </c>
      <c r="N20" s="47"/>
      <c r="O20" s="47">
        <v>-21036</v>
      </c>
      <c r="P20" s="57"/>
      <c r="Q20" s="47">
        <f>SUM(M20:O20)</f>
        <v>306862</v>
      </c>
    </row>
    <row r="21" spans="1:17" s="32" customFormat="1" ht="21" customHeight="1">
      <c r="A21" s="2" t="s">
        <v>178</v>
      </c>
      <c r="B21" s="56"/>
      <c r="C21" s="44">
        <v>0</v>
      </c>
      <c r="D21" s="47"/>
      <c r="E21" s="44">
        <v>0</v>
      </c>
      <c r="F21" s="47"/>
      <c r="G21" s="44">
        <v>0</v>
      </c>
      <c r="H21" s="47"/>
      <c r="I21" s="44">
        <v>0</v>
      </c>
      <c r="J21" s="47"/>
      <c r="K21" s="44">
        <f>PL!F95</f>
        <v>33130</v>
      </c>
      <c r="L21" s="47"/>
      <c r="M21" s="44">
        <f>SUM(C21:L21)</f>
        <v>33130</v>
      </c>
      <c r="N21" s="47"/>
      <c r="O21" s="44">
        <f>PL!F96</f>
        <v>204</v>
      </c>
      <c r="P21" s="57"/>
      <c r="Q21" s="44">
        <f>SUM(M21:O21)</f>
        <v>33334</v>
      </c>
    </row>
    <row r="22" spans="1:17" s="32" customFormat="1" ht="21" customHeight="1">
      <c r="A22" s="2" t="s">
        <v>179</v>
      </c>
      <c r="B22" s="56"/>
      <c r="C22" s="41">
        <f>SUM(C21:C21)</f>
        <v>0</v>
      </c>
      <c r="D22" s="41"/>
      <c r="E22" s="41">
        <f>SUM(E21:E21)</f>
        <v>0</v>
      </c>
      <c r="F22" s="41"/>
      <c r="G22" s="41">
        <f>SUM(G21:G21)</f>
        <v>0</v>
      </c>
      <c r="H22" s="41"/>
      <c r="I22" s="41">
        <f>SUM(I21:I21)</f>
        <v>0</v>
      </c>
      <c r="J22" s="41"/>
      <c r="K22" s="41">
        <f>SUM(K21:K21)</f>
        <v>33130</v>
      </c>
      <c r="L22" s="41"/>
      <c r="M22" s="41">
        <f>SUM(M21:M21)</f>
        <v>33130</v>
      </c>
      <c r="N22" s="41"/>
      <c r="O22" s="41">
        <f>SUM(O21:O21)</f>
        <v>204</v>
      </c>
      <c r="P22" s="42"/>
      <c r="Q22" s="41">
        <f>SUM(Q21:Q21)</f>
        <v>33334</v>
      </c>
    </row>
    <row r="23" spans="1:17" s="32" customFormat="1" ht="21" customHeight="1" thickBot="1">
      <c r="A23" s="1" t="s">
        <v>195</v>
      </c>
      <c r="B23" s="56"/>
      <c r="C23" s="46">
        <f>SUM(C20:C22)-C22</f>
        <v>3451637</v>
      </c>
      <c r="D23" s="41"/>
      <c r="E23" s="46">
        <f>SUM(E20:E22)-E22</f>
        <v>2450783</v>
      </c>
      <c r="F23" s="41"/>
      <c r="G23" s="46">
        <f>SUM(G20:G22)-G22</f>
        <v>-206</v>
      </c>
      <c r="H23" s="41"/>
      <c r="I23" s="46">
        <f>SUM(I20:I22)-I22</f>
        <v>44400</v>
      </c>
      <c r="J23" s="41"/>
      <c r="K23" s="46">
        <f>SUM(K20:K22)-K22</f>
        <v>-5585586</v>
      </c>
      <c r="L23" s="41"/>
      <c r="M23" s="46">
        <f>SUM(M20:M22)-M22</f>
        <v>361028</v>
      </c>
      <c r="N23" s="41"/>
      <c r="O23" s="46">
        <f>SUM(O20:O22)-O22</f>
        <v>-20832</v>
      </c>
      <c r="P23" s="42"/>
      <c r="Q23" s="46">
        <f>SUM(Q20:Q22)-Q22</f>
        <v>340196</v>
      </c>
    </row>
    <row r="24" spans="1:17" s="32" customFormat="1" ht="21" customHeight="1" thickTop="1">
      <c r="A24" s="1"/>
      <c r="B24" s="56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1:17" s="32" customFormat="1" ht="21" customHeight="1">
      <c r="A25" s="48" t="s">
        <v>1</v>
      </c>
      <c r="B25" s="5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</row>
  </sheetData>
  <mergeCells count="3">
    <mergeCell ref="I10:K10"/>
    <mergeCell ref="C7:M7"/>
    <mergeCell ref="C6:Q6"/>
  </mergeCells>
  <printOptions horizontalCentered="1" gridLinesSet="0"/>
  <pageMargins left="0.39370078740157499" right="0.196850393700787" top="0.98425196850393704" bottom="0" header="0.196850393700787" footer="0.196850393700787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183A2-9018-4100-8FA0-758F7B13CD0F}">
  <dimension ref="A1:N23"/>
  <sheetViews>
    <sheetView showGridLines="0" view="pageBreakPreview" zoomScaleNormal="100" zoomScaleSheetLayoutView="100" workbookViewId="0"/>
  </sheetViews>
  <sheetFormatPr defaultColWidth="7" defaultRowHeight="21" customHeight="1"/>
  <cols>
    <col min="1" max="1" width="40.7109375" style="50" customWidth="1"/>
    <col min="2" max="2" width="0.85546875" style="29" customWidth="1"/>
    <col min="3" max="3" width="15.7109375" style="29" customWidth="1"/>
    <col min="4" max="4" width="0.85546875" style="29" customWidth="1"/>
    <col min="5" max="5" width="15.7109375" style="29" customWidth="1"/>
    <col min="6" max="6" width="0.85546875" style="29" customWidth="1"/>
    <col min="7" max="7" width="15.7109375" style="29" customWidth="1"/>
    <col min="8" max="8" width="0.85546875" style="29" customWidth="1"/>
    <col min="9" max="9" width="15.7109375" style="29" customWidth="1"/>
    <col min="10" max="10" width="0.85546875" style="29" customWidth="1"/>
    <col min="11" max="11" width="15.7109375" style="29" customWidth="1"/>
    <col min="12" max="12" width="0.85546875" style="29" customWidth="1"/>
    <col min="13" max="13" width="15.7109375" style="29" customWidth="1"/>
    <col min="14" max="14" width="0.85546875" style="29" customWidth="1"/>
    <col min="15" max="16384" width="7" style="29"/>
  </cols>
  <sheetData>
    <row r="1" spans="1:14" ht="21" customHeight="1">
      <c r="A1" s="29"/>
      <c r="M1" s="3" t="s">
        <v>53</v>
      </c>
    </row>
    <row r="2" spans="1:14" s="30" customFormat="1" ht="21" customHeight="1">
      <c r="A2" s="1" t="s">
        <v>92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 s="31" customFormat="1" ht="21" customHeight="1">
      <c r="A3" s="1" t="s">
        <v>80</v>
      </c>
    </row>
    <row r="4" spans="1:14" s="31" customFormat="1" ht="21" customHeight="1">
      <c r="A4" s="1" t="s">
        <v>196</v>
      </c>
    </row>
    <row r="5" spans="1:14" s="31" customFormat="1" ht="21" customHeight="1">
      <c r="A5" s="2"/>
      <c r="G5" s="9"/>
      <c r="M5" s="9" t="s">
        <v>49</v>
      </c>
    </row>
    <row r="6" spans="1:14" s="32" customFormat="1" ht="21" customHeight="1">
      <c r="A6" s="2"/>
      <c r="C6" s="91" t="s">
        <v>11</v>
      </c>
      <c r="D6" s="91"/>
      <c r="E6" s="91"/>
      <c r="F6" s="91"/>
      <c r="G6" s="91"/>
      <c r="H6" s="91"/>
      <c r="I6" s="91"/>
      <c r="J6" s="91"/>
      <c r="K6" s="91"/>
      <c r="L6" s="91"/>
      <c r="M6" s="91"/>
    </row>
    <row r="7" spans="1:14" s="32" customFormat="1" ht="21" customHeight="1">
      <c r="A7" s="2"/>
      <c r="C7" s="33"/>
      <c r="D7" s="33"/>
      <c r="E7" s="33"/>
      <c r="F7" s="33"/>
      <c r="G7" s="34" t="s">
        <v>115</v>
      </c>
      <c r="H7" s="33"/>
      <c r="I7" s="33"/>
      <c r="J7" s="33"/>
      <c r="L7" s="33"/>
      <c r="M7" s="33"/>
    </row>
    <row r="8" spans="1:14" s="32" customFormat="1" ht="21" customHeight="1">
      <c r="A8" s="2"/>
      <c r="C8" s="33"/>
      <c r="D8" s="33"/>
      <c r="E8" s="33"/>
      <c r="F8" s="33"/>
      <c r="G8" s="19" t="s">
        <v>104</v>
      </c>
      <c r="H8" s="33"/>
      <c r="L8" s="33"/>
      <c r="M8" s="33"/>
    </row>
    <row r="9" spans="1:14" s="32" customFormat="1" ht="21" customHeight="1">
      <c r="A9" s="2"/>
      <c r="C9" s="35"/>
      <c r="D9" s="36"/>
      <c r="E9" s="36"/>
      <c r="F9" s="36"/>
      <c r="G9" s="19" t="s">
        <v>94</v>
      </c>
      <c r="H9" s="36"/>
      <c r="I9" s="92" t="s">
        <v>3</v>
      </c>
      <c r="J9" s="92"/>
      <c r="K9" s="92"/>
      <c r="L9" s="36"/>
      <c r="M9" s="34"/>
    </row>
    <row r="10" spans="1:14" s="36" customFormat="1" ht="21" customHeight="1">
      <c r="A10" s="38"/>
      <c r="C10" s="36" t="s">
        <v>121</v>
      </c>
      <c r="E10" s="35"/>
      <c r="G10" s="35" t="s">
        <v>95</v>
      </c>
      <c r="I10" s="36" t="s">
        <v>6</v>
      </c>
      <c r="J10" s="32"/>
      <c r="K10" s="34" t="s">
        <v>5</v>
      </c>
      <c r="M10" s="34" t="s">
        <v>2</v>
      </c>
    </row>
    <row r="11" spans="1:14" s="36" customFormat="1" ht="21" customHeight="1">
      <c r="A11" s="38"/>
      <c r="C11" s="39" t="s">
        <v>4</v>
      </c>
      <c r="E11" s="39" t="s">
        <v>29</v>
      </c>
      <c r="G11" s="39" t="s">
        <v>96</v>
      </c>
      <c r="I11" s="37" t="s">
        <v>70</v>
      </c>
      <c r="K11" s="40" t="s">
        <v>101</v>
      </c>
      <c r="M11" s="40" t="s">
        <v>120</v>
      </c>
    </row>
    <row r="12" spans="1:14" s="32" customFormat="1" ht="21" customHeight="1">
      <c r="A12" s="1" t="s">
        <v>148</v>
      </c>
      <c r="B12" s="41"/>
      <c r="C12" s="41">
        <v>2979301</v>
      </c>
      <c r="D12" s="41"/>
      <c r="E12" s="41">
        <v>2800119</v>
      </c>
      <c r="F12" s="41"/>
      <c r="G12" s="41">
        <v>-206</v>
      </c>
      <c r="H12" s="41"/>
      <c r="I12" s="41">
        <v>44400</v>
      </c>
      <c r="J12" s="41"/>
      <c r="K12" s="41">
        <v>-5624711</v>
      </c>
      <c r="L12" s="41"/>
      <c r="M12" s="41">
        <f>SUM(C12:L12)</f>
        <v>198903</v>
      </c>
      <c r="N12" s="42"/>
    </row>
    <row r="13" spans="1:14" s="32" customFormat="1" ht="21" customHeight="1">
      <c r="A13" s="2" t="s">
        <v>88</v>
      </c>
      <c r="B13" s="41"/>
      <c r="C13" s="43">
        <v>0</v>
      </c>
      <c r="D13" s="42"/>
      <c r="E13" s="43">
        <v>0</v>
      </c>
      <c r="F13" s="42"/>
      <c r="G13" s="44">
        <v>0</v>
      </c>
      <c r="H13" s="42"/>
      <c r="I13" s="43">
        <v>0</v>
      </c>
      <c r="J13" s="42"/>
      <c r="K13" s="43">
        <f>PL!H95</f>
        <v>-36167</v>
      </c>
      <c r="L13" s="42"/>
      <c r="M13" s="43">
        <f>SUM(C13:L13)</f>
        <v>-36167</v>
      </c>
    </row>
    <row r="14" spans="1:14" s="32" customFormat="1" ht="21" customHeight="1">
      <c r="A14" s="2" t="s">
        <v>89</v>
      </c>
      <c r="B14" s="41"/>
      <c r="C14" s="41">
        <f>SUM(C13:C13)</f>
        <v>0</v>
      </c>
      <c r="D14" s="41"/>
      <c r="E14" s="41">
        <f>SUM(E13:E13)</f>
        <v>0</v>
      </c>
      <c r="F14" s="41"/>
      <c r="G14" s="41">
        <f>SUM(G13:G13)</f>
        <v>0</v>
      </c>
      <c r="H14" s="41"/>
      <c r="I14" s="41">
        <f>SUM(I13:I13)</f>
        <v>0</v>
      </c>
      <c r="J14" s="41"/>
      <c r="K14" s="41">
        <f>SUM(K13:K13)</f>
        <v>-36167</v>
      </c>
      <c r="L14" s="41"/>
      <c r="M14" s="41">
        <f>SUM(M13:M13)</f>
        <v>-36167</v>
      </c>
    </row>
    <row r="15" spans="1:14" s="32" customFormat="1" ht="21" customHeight="1">
      <c r="A15" s="2" t="s">
        <v>139</v>
      </c>
      <c r="B15" s="41"/>
      <c r="C15" s="41">
        <v>198621</v>
      </c>
      <c r="D15" s="41"/>
      <c r="E15" s="41">
        <v>-128621</v>
      </c>
      <c r="F15" s="41"/>
      <c r="G15" s="41">
        <v>0</v>
      </c>
      <c r="H15" s="41"/>
      <c r="I15" s="41">
        <v>0</v>
      </c>
      <c r="J15" s="41"/>
      <c r="K15" s="41">
        <v>0</v>
      </c>
      <c r="L15" s="41"/>
      <c r="M15" s="45">
        <f>SUM(C15:L15)</f>
        <v>70000</v>
      </c>
    </row>
    <row r="16" spans="1:14" s="32" customFormat="1" ht="21" customHeight="1" thickBot="1">
      <c r="A16" s="1" t="s">
        <v>194</v>
      </c>
      <c r="B16" s="41"/>
      <c r="C16" s="46">
        <f>SUM(C14:C15,C12)</f>
        <v>3177922</v>
      </c>
      <c r="D16" s="41"/>
      <c r="E16" s="46">
        <f>SUM(E14:E15,E12)</f>
        <v>2671498</v>
      </c>
      <c r="F16" s="41"/>
      <c r="G16" s="46">
        <f>SUM(G14:G15,G12)</f>
        <v>-206</v>
      </c>
      <c r="H16" s="41"/>
      <c r="I16" s="46">
        <f>SUM(I14:I15,I12)</f>
        <v>44400</v>
      </c>
      <c r="J16" s="41"/>
      <c r="K16" s="46">
        <f>SUM(K14:K15,K12)</f>
        <v>-5660878</v>
      </c>
      <c r="L16" s="41"/>
      <c r="M16" s="46">
        <f>SUM(M14:M15,M12)</f>
        <v>232736</v>
      </c>
    </row>
    <row r="17" spans="1:13" s="32" customFormat="1" ht="21" customHeight="1" thickTop="1">
      <c r="A17" s="1"/>
      <c r="B17" s="41"/>
      <c r="E17" s="41"/>
      <c r="F17" s="41"/>
      <c r="H17" s="41"/>
      <c r="I17" s="41"/>
      <c r="J17" s="41"/>
      <c r="K17" s="41"/>
      <c r="L17" s="41"/>
      <c r="M17" s="41"/>
    </row>
    <row r="18" spans="1:13" s="32" customFormat="1" ht="21" customHeight="1">
      <c r="A18" s="1" t="s">
        <v>163</v>
      </c>
      <c r="B18" s="41"/>
      <c r="C18" s="47">
        <v>3451637</v>
      </c>
      <c r="D18" s="41"/>
      <c r="E18" s="41">
        <v>2450783</v>
      </c>
      <c r="F18" s="41"/>
      <c r="G18" s="41">
        <v>-206</v>
      </c>
      <c r="H18" s="41"/>
      <c r="I18" s="41">
        <v>44400</v>
      </c>
      <c r="J18" s="41"/>
      <c r="K18" s="41">
        <v>-5618716</v>
      </c>
      <c r="L18" s="41"/>
      <c r="M18" s="41">
        <f>SUM(C18:L18)</f>
        <v>327898</v>
      </c>
    </row>
    <row r="19" spans="1:13" s="32" customFormat="1" ht="21" customHeight="1">
      <c r="A19" s="2" t="s">
        <v>178</v>
      </c>
      <c r="B19" s="41"/>
      <c r="C19" s="43">
        <v>0</v>
      </c>
      <c r="D19" s="42"/>
      <c r="E19" s="43">
        <v>0</v>
      </c>
      <c r="F19" s="42"/>
      <c r="G19" s="44">
        <v>0</v>
      </c>
      <c r="H19" s="42"/>
      <c r="I19" s="43">
        <v>0</v>
      </c>
      <c r="J19" s="42"/>
      <c r="K19" s="43">
        <f>PL!J95</f>
        <v>33130</v>
      </c>
      <c r="L19" s="42"/>
      <c r="M19" s="43">
        <f>SUM(C19:L19)</f>
        <v>33130</v>
      </c>
    </row>
    <row r="20" spans="1:13" s="32" customFormat="1" ht="21" customHeight="1">
      <c r="A20" s="2" t="s">
        <v>179</v>
      </c>
      <c r="B20" s="41"/>
      <c r="C20" s="41">
        <f>SUM(C19:C19)</f>
        <v>0</v>
      </c>
      <c r="D20" s="41"/>
      <c r="E20" s="41">
        <f>SUM(E19:E19)</f>
        <v>0</v>
      </c>
      <c r="F20" s="41"/>
      <c r="G20" s="41">
        <f>SUM(G19:G19)</f>
        <v>0</v>
      </c>
      <c r="H20" s="42"/>
      <c r="I20" s="41">
        <f>SUM(I19:I19)</f>
        <v>0</v>
      </c>
      <c r="J20" s="41"/>
      <c r="K20" s="41">
        <f>SUM(K19:K19)</f>
        <v>33130</v>
      </c>
      <c r="L20" s="41"/>
      <c r="M20" s="41">
        <f>SUM(M19:M19)</f>
        <v>33130</v>
      </c>
    </row>
    <row r="21" spans="1:13" s="32" customFormat="1" ht="21" customHeight="1" thickBot="1">
      <c r="A21" s="1" t="s">
        <v>195</v>
      </c>
      <c r="B21" s="41"/>
      <c r="C21" s="46">
        <f>SUM(C18:D20)-C20</f>
        <v>3451637</v>
      </c>
      <c r="D21" s="41"/>
      <c r="E21" s="46">
        <f>SUM(E18:F20)-E20</f>
        <v>2450783</v>
      </c>
      <c r="F21" s="41"/>
      <c r="G21" s="46">
        <f>SUM(G18:H20)-G20</f>
        <v>-206</v>
      </c>
      <c r="H21" s="42"/>
      <c r="I21" s="46">
        <f>SUM(I18:J20)-I20</f>
        <v>44400</v>
      </c>
      <c r="J21" s="41"/>
      <c r="K21" s="46">
        <f>SUM(K18:L20)-K20</f>
        <v>-5585586</v>
      </c>
      <c r="L21" s="41"/>
      <c r="M21" s="46">
        <f>SUM(M18:N20)-M20</f>
        <v>361028</v>
      </c>
    </row>
    <row r="22" spans="1:13" s="32" customFormat="1" ht="21" customHeight="1" thickTop="1">
      <c r="A22" s="1"/>
      <c r="B22" s="41"/>
      <c r="E22" s="41"/>
      <c r="F22" s="41"/>
      <c r="H22" s="41"/>
      <c r="I22" s="41"/>
      <c r="J22" s="41"/>
      <c r="K22" s="41"/>
      <c r="L22" s="41"/>
      <c r="M22" s="41"/>
    </row>
    <row r="23" spans="1:13" ht="21" customHeight="1">
      <c r="A23" s="48" t="s">
        <v>1</v>
      </c>
      <c r="E23" s="49"/>
    </row>
  </sheetData>
  <mergeCells count="2">
    <mergeCell ref="C6:M6"/>
    <mergeCell ref="I9:K9"/>
  </mergeCells>
  <printOptions horizontalCentered="1" gridLinesSet="0"/>
  <pageMargins left="0.39370078740157499" right="0.196850393700787" top="0.98425196850393704" bottom="0" header="0.196850393700787" footer="0.196850393700787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F0745-464E-44D2-9BDA-397D762A6DDA}">
  <dimension ref="A1:N110"/>
  <sheetViews>
    <sheetView showGridLines="0" view="pageBreakPreview" zoomScaleNormal="106" zoomScaleSheetLayoutView="100" workbookViewId="0">
      <selection activeCell="T99" sqref="T99"/>
    </sheetView>
  </sheetViews>
  <sheetFormatPr defaultColWidth="10.7109375" defaultRowHeight="21" customHeight="1"/>
  <cols>
    <col min="1" max="1" width="35.7109375" style="4" customWidth="1"/>
    <col min="2" max="2" width="9.7109375" style="10" customWidth="1"/>
    <col min="3" max="3" width="0.85546875" style="10" customWidth="1"/>
    <col min="4" max="4" width="5.7109375" style="10" customWidth="1"/>
    <col min="5" max="5" width="0.85546875" style="10" customWidth="1"/>
    <col min="6" max="6" width="13.7109375" style="18" customWidth="1"/>
    <col min="7" max="7" width="0.85546875" style="4" customWidth="1"/>
    <col min="8" max="8" width="13.7109375" style="18" customWidth="1"/>
    <col min="9" max="9" width="0.85546875" style="4" customWidth="1"/>
    <col min="10" max="10" width="13.7109375" style="18" customWidth="1"/>
    <col min="11" max="11" width="0.85546875" style="4" customWidth="1"/>
    <col min="12" max="12" width="13.7109375" style="18" customWidth="1"/>
    <col min="13" max="13" width="0.85546875" style="4" customWidth="1"/>
    <col min="14" max="16384" width="10.7109375" style="4"/>
  </cols>
  <sheetData>
    <row r="1" spans="1:12" ht="21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53</v>
      </c>
    </row>
    <row r="2" spans="1:12" ht="21" customHeight="1">
      <c r="A2" s="1" t="s">
        <v>92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1" customHeight="1">
      <c r="A3" s="1" t="s">
        <v>155</v>
      </c>
      <c r="B3" s="5"/>
      <c r="C3" s="5"/>
      <c r="D3" s="5"/>
      <c r="E3" s="5"/>
      <c r="F3" s="6"/>
      <c r="G3" s="7"/>
      <c r="H3" s="6"/>
      <c r="I3" s="7"/>
      <c r="J3" s="6"/>
      <c r="K3" s="7"/>
      <c r="L3" s="6"/>
    </row>
    <row r="4" spans="1:12" ht="21" customHeight="1">
      <c r="A4" s="1" t="s">
        <v>196</v>
      </c>
      <c r="B4" s="5"/>
      <c r="C4" s="5"/>
      <c r="D4" s="5"/>
      <c r="E4" s="5"/>
      <c r="F4" s="6"/>
      <c r="G4" s="7"/>
      <c r="H4" s="6"/>
      <c r="I4" s="7"/>
      <c r="J4" s="6"/>
      <c r="K4" s="7"/>
      <c r="L4" s="6"/>
    </row>
    <row r="5" spans="1:12" ht="21" customHeight="1">
      <c r="A5" s="2"/>
      <c r="B5" s="7"/>
      <c r="C5" s="7"/>
      <c r="D5" s="7"/>
      <c r="E5" s="7"/>
      <c r="F5" s="6"/>
      <c r="G5" s="7"/>
      <c r="H5" s="6"/>
      <c r="I5" s="7"/>
      <c r="J5" s="8"/>
      <c r="K5" s="7"/>
      <c r="L5" s="9" t="s">
        <v>49</v>
      </c>
    </row>
    <row r="6" spans="1:12" ht="21" customHeight="1">
      <c r="A6" s="2"/>
      <c r="F6" s="11"/>
      <c r="G6" s="12" t="s">
        <v>10</v>
      </c>
      <c r="H6" s="11"/>
      <c r="I6" s="13"/>
      <c r="J6" s="11"/>
      <c r="K6" s="12" t="s">
        <v>11</v>
      </c>
      <c r="L6" s="11"/>
    </row>
    <row r="7" spans="1:12" ht="21" customHeight="1">
      <c r="A7" s="2"/>
      <c r="B7" s="14"/>
      <c r="C7" s="14"/>
      <c r="D7" s="14" t="s">
        <v>0</v>
      </c>
      <c r="E7" s="14"/>
      <c r="F7" s="15">
        <v>2025</v>
      </c>
      <c r="G7" s="15"/>
      <c r="H7" s="15">
        <v>2024</v>
      </c>
      <c r="I7" s="16"/>
      <c r="J7" s="15">
        <v>2025</v>
      </c>
      <c r="K7" s="15"/>
      <c r="L7" s="15">
        <v>2024</v>
      </c>
    </row>
    <row r="8" spans="1:12" ht="21" customHeight="1">
      <c r="A8" s="1" t="s">
        <v>7</v>
      </c>
      <c r="F8" s="17"/>
      <c r="H8" s="17"/>
      <c r="J8" s="17"/>
      <c r="L8" s="17"/>
    </row>
    <row r="9" spans="1:12" ht="21" customHeight="1">
      <c r="A9" s="2" t="s">
        <v>180</v>
      </c>
      <c r="F9" s="18">
        <f>PL!F90</f>
        <v>32998</v>
      </c>
      <c r="G9" s="18"/>
      <c r="H9" s="18">
        <f>PL!H90</f>
        <v>-35682</v>
      </c>
      <c r="I9" s="18"/>
      <c r="J9" s="18">
        <f>PL!J90</f>
        <v>33130</v>
      </c>
      <c r="K9" s="18"/>
      <c r="L9" s="18">
        <f>PL!L90</f>
        <v>-36677</v>
      </c>
    </row>
    <row r="10" spans="1:12" ht="21" customHeight="1">
      <c r="A10" s="2" t="s">
        <v>188</v>
      </c>
      <c r="G10" s="18"/>
      <c r="I10" s="18"/>
      <c r="K10" s="18"/>
    </row>
    <row r="11" spans="1:12" ht="21" customHeight="1">
      <c r="A11" s="2" t="s">
        <v>85</v>
      </c>
      <c r="G11" s="18"/>
      <c r="I11" s="18"/>
      <c r="K11" s="18"/>
    </row>
    <row r="12" spans="1:12" ht="21" customHeight="1">
      <c r="A12" s="2" t="s">
        <v>181</v>
      </c>
      <c r="E12" s="19"/>
      <c r="F12" s="9"/>
      <c r="G12" s="9"/>
      <c r="H12" s="9"/>
      <c r="I12" s="9"/>
      <c r="K12" s="9"/>
      <c r="L12" s="9"/>
    </row>
    <row r="13" spans="1:12" ht="21" customHeight="1">
      <c r="A13" s="2" t="s">
        <v>159</v>
      </c>
      <c r="E13" s="19"/>
      <c r="F13" s="9">
        <v>1030</v>
      </c>
      <c r="G13" s="9"/>
      <c r="H13" s="9">
        <v>0</v>
      </c>
      <c r="I13" s="9"/>
      <c r="J13" s="9">
        <v>1030</v>
      </c>
      <c r="K13" s="9"/>
      <c r="L13" s="9">
        <v>0</v>
      </c>
    </row>
    <row r="14" spans="1:12" ht="21" customHeight="1">
      <c r="A14" s="2" t="s">
        <v>136</v>
      </c>
      <c r="E14" s="19"/>
      <c r="F14" s="9">
        <v>-5</v>
      </c>
      <c r="G14" s="9"/>
      <c r="H14" s="9">
        <v>-511</v>
      </c>
      <c r="I14" s="9"/>
      <c r="J14" s="18">
        <v>0</v>
      </c>
      <c r="K14" s="9"/>
      <c r="L14" s="9">
        <v>0</v>
      </c>
    </row>
    <row r="15" spans="1:12" ht="21" customHeight="1">
      <c r="A15" s="2" t="s">
        <v>198</v>
      </c>
      <c r="E15" s="19"/>
      <c r="F15" s="9">
        <v>0</v>
      </c>
      <c r="G15" s="9"/>
      <c r="H15" s="9">
        <v>57</v>
      </c>
      <c r="I15" s="9"/>
      <c r="J15" s="18">
        <v>0</v>
      </c>
      <c r="K15" s="9"/>
      <c r="L15" s="9">
        <v>0</v>
      </c>
    </row>
    <row r="16" spans="1:12" ht="21" customHeight="1">
      <c r="A16" s="2" t="s">
        <v>199</v>
      </c>
      <c r="E16" s="19"/>
      <c r="F16" s="9">
        <v>0</v>
      </c>
      <c r="G16" s="9"/>
      <c r="H16" s="9">
        <v>52</v>
      </c>
      <c r="I16" s="9"/>
      <c r="J16" s="18">
        <v>0</v>
      </c>
      <c r="K16" s="9"/>
      <c r="L16" s="9">
        <v>52</v>
      </c>
    </row>
    <row r="17" spans="1:12" ht="21" customHeight="1">
      <c r="A17" s="2" t="s">
        <v>119</v>
      </c>
      <c r="B17" s="2"/>
      <c r="D17" s="20">
        <v>5.2</v>
      </c>
      <c r="E17" s="19"/>
      <c r="F17" s="9">
        <v>0</v>
      </c>
      <c r="G17" s="9"/>
      <c r="H17" s="9">
        <v>0</v>
      </c>
      <c r="I17" s="9"/>
      <c r="J17" s="9">
        <v>18685</v>
      </c>
      <c r="K17" s="9"/>
      <c r="L17" s="9">
        <v>23654</v>
      </c>
    </row>
    <row r="18" spans="1:12" ht="21" customHeight="1">
      <c r="A18" s="2" t="s">
        <v>216</v>
      </c>
      <c r="E18" s="19"/>
      <c r="F18" s="9">
        <v>-38</v>
      </c>
      <c r="G18" s="9"/>
      <c r="H18" s="9">
        <v>-107</v>
      </c>
      <c r="I18" s="9"/>
      <c r="J18" s="9">
        <v>-26</v>
      </c>
      <c r="K18" s="9"/>
      <c r="L18" s="9">
        <v>-90</v>
      </c>
    </row>
    <row r="19" spans="1:12" ht="21" customHeight="1">
      <c r="A19" s="2" t="s">
        <v>200</v>
      </c>
      <c r="E19" s="19"/>
      <c r="F19" s="9">
        <v>0</v>
      </c>
      <c r="G19" s="9"/>
      <c r="H19" s="9">
        <v>-1068</v>
      </c>
      <c r="I19" s="9"/>
      <c r="J19" s="9">
        <v>0</v>
      </c>
      <c r="K19" s="9"/>
      <c r="L19" s="9">
        <v>0</v>
      </c>
    </row>
    <row r="20" spans="1:12" ht="21" customHeight="1">
      <c r="A20" s="2" t="s">
        <v>217</v>
      </c>
      <c r="E20" s="19"/>
      <c r="F20" s="9">
        <v>-19</v>
      </c>
      <c r="G20" s="9"/>
      <c r="H20" s="9">
        <v>-1954</v>
      </c>
      <c r="I20" s="9"/>
      <c r="J20" s="9">
        <v>-19</v>
      </c>
      <c r="K20" s="9"/>
      <c r="L20" s="9">
        <v>-1954</v>
      </c>
    </row>
    <row r="21" spans="1:12" ht="21" customHeight="1">
      <c r="A21" s="2" t="s">
        <v>134</v>
      </c>
      <c r="E21" s="19"/>
      <c r="F21" s="9">
        <v>79808</v>
      </c>
      <c r="G21" s="9"/>
      <c r="H21" s="9">
        <v>85230</v>
      </c>
      <c r="I21" s="9"/>
      <c r="J21" s="9">
        <v>79755</v>
      </c>
      <c r="K21" s="9"/>
      <c r="L21" s="9">
        <v>85146</v>
      </c>
    </row>
    <row r="22" spans="1:12" ht="21" customHeight="1">
      <c r="A22" s="2" t="s">
        <v>135</v>
      </c>
      <c r="B22" s="2"/>
      <c r="E22" s="19"/>
      <c r="F22" s="9">
        <v>779</v>
      </c>
      <c r="G22" s="9"/>
      <c r="H22" s="9">
        <v>779</v>
      </c>
      <c r="I22" s="9"/>
      <c r="J22" s="9">
        <v>295</v>
      </c>
      <c r="K22" s="9"/>
      <c r="L22" s="9">
        <v>295</v>
      </c>
    </row>
    <row r="23" spans="1:12" ht="21" customHeight="1">
      <c r="A23" s="2" t="s">
        <v>145</v>
      </c>
      <c r="B23" s="2"/>
      <c r="E23" s="19"/>
      <c r="F23" s="9">
        <v>288</v>
      </c>
      <c r="G23" s="9"/>
      <c r="H23" s="9">
        <v>1050</v>
      </c>
      <c r="I23" s="9"/>
      <c r="J23" s="9">
        <v>288</v>
      </c>
      <c r="K23" s="9"/>
      <c r="L23" s="9">
        <v>1050</v>
      </c>
    </row>
    <row r="24" spans="1:12" ht="21" customHeight="1">
      <c r="A24" s="2" t="s">
        <v>189</v>
      </c>
      <c r="E24" s="19"/>
      <c r="F24" s="21">
        <v>19</v>
      </c>
      <c r="G24" s="9"/>
      <c r="H24" s="9">
        <v>1011</v>
      </c>
      <c r="I24" s="9"/>
      <c r="J24" s="21">
        <v>19</v>
      </c>
      <c r="K24" s="9"/>
      <c r="L24" s="9">
        <v>1011</v>
      </c>
    </row>
    <row r="25" spans="1:12" ht="21" customHeight="1">
      <c r="A25" s="2" t="s">
        <v>60</v>
      </c>
      <c r="E25" s="4"/>
      <c r="F25" s="9">
        <v>8355</v>
      </c>
      <c r="G25" s="9"/>
      <c r="H25" s="9">
        <v>9542</v>
      </c>
      <c r="I25" s="9"/>
      <c r="J25" s="9">
        <v>0</v>
      </c>
      <c r="K25" s="9"/>
      <c r="L25" s="9">
        <v>0</v>
      </c>
    </row>
    <row r="26" spans="1:12" ht="21" customHeight="1">
      <c r="A26" s="2" t="s">
        <v>124</v>
      </c>
      <c r="E26" s="19"/>
      <c r="F26" s="18">
        <v>134</v>
      </c>
      <c r="G26" s="18"/>
      <c r="H26" s="18">
        <v>174</v>
      </c>
      <c r="I26" s="18"/>
      <c r="J26" s="9">
        <v>86</v>
      </c>
      <c r="K26" s="18"/>
      <c r="L26" s="18">
        <v>100</v>
      </c>
    </row>
    <row r="27" spans="1:12" ht="21" customHeight="1">
      <c r="A27" s="2" t="s">
        <v>182</v>
      </c>
      <c r="E27" s="19"/>
      <c r="F27" s="18">
        <v>296</v>
      </c>
      <c r="G27" s="18"/>
      <c r="H27" s="18">
        <v>339</v>
      </c>
      <c r="I27" s="18"/>
      <c r="J27" s="9">
        <v>72</v>
      </c>
      <c r="K27" s="18"/>
      <c r="L27" s="18">
        <v>113</v>
      </c>
    </row>
    <row r="28" spans="1:12" ht="21" customHeight="1">
      <c r="A28" s="2" t="s">
        <v>190</v>
      </c>
      <c r="E28" s="19"/>
      <c r="F28" s="18">
        <v>3391</v>
      </c>
      <c r="G28" s="18"/>
      <c r="H28" s="9">
        <v>3400</v>
      </c>
      <c r="I28" s="18"/>
      <c r="J28" s="9">
        <v>0</v>
      </c>
      <c r="K28" s="18"/>
      <c r="L28" s="9">
        <v>0</v>
      </c>
    </row>
    <row r="29" spans="1:12" ht="21" customHeight="1">
      <c r="A29" s="2" t="s">
        <v>127</v>
      </c>
      <c r="E29" s="4"/>
      <c r="F29" s="18">
        <v>-544</v>
      </c>
      <c r="G29" s="18"/>
      <c r="H29" s="18">
        <v>-1872</v>
      </c>
      <c r="I29" s="18"/>
      <c r="J29" s="9">
        <v>-8706</v>
      </c>
      <c r="K29" s="18"/>
      <c r="L29" s="18">
        <v>-10397</v>
      </c>
    </row>
    <row r="30" spans="1:12" ht="21" customHeight="1">
      <c r="A30" s="2" t="s">
        <v>128</v>
      </c>
      <c r="E30" s="4"/>
      <c r="F30" s="22">
        <v>44383</v>
      </c>
      <c r="G30" s="18"/>
      <c r="H30" s="22">
        <v>62958</v>
      </c>
      <c r="I30" s="18"/>
      <c r="J30" s="23">
        <v>44514</v>
      </c>
      <c r="K30" s="18"/>
      <c r="L30" s="22">
        <v>65536</v>
      </c>
    </row>
    <row r="31" spans="1:12" ht="21" customHeight="1">
      <c r="A31" s="2" t="s">
        <v>151</v>
      </c>
      <c r="G31" s="18"/>
      <c r="I31" s="18"/>
      <c r="K31" s="18"/>
    </row>
    <row r="32" spans="1:12" ht="21" customHeight="1">
      <c r="A32" s="2" t="s">
        <v>45</v>
      </c>
      <c r="F32" s="18">
        <f>SUM(F9:F30)</f>
        <v>170875</v>
      </c>
      <c r="G32" s="18"/>
      <c r="H32" s="18">
        <f>SUM(H9:H30)</f>
        <v>123398</v>
      </c>
      <c r="I32" s="18"/>
      <c r="J32" s="18">
        <f>SUM(J9:J30)</f>
        <v>169123</v>
      </c>
      <c r="K32" s="18"/>
      <c r="L32" s="18">
        <f>SUM(L9:L30)</f>
        <v>127839</v>
      </c>
    </row>
    <row r="33" spans="1:12" ht="21" customHeight="1">
      <c r="A33" s="2"/>
      <c r="F33" s="4"/>
      <c r="H33" s="4"/>
      <c r="J33" s="4"/>
      <c r="L33" s="4"/>
    </row>
    <row r="34" spans="1:12" ht="21" customHeight="1">
      <c r="A34" s="2" t="s">
        <v>1</v>
      </c>
      <c r="F34" s="17"/>
      <c r="H34" s="17"/>
      <c r="J34" s="17"/>
      <c r="L34" s="17"/>
    </row>
    <row r="35" spans="1:12" ht="21" customHeight="1">
      <c r="A35" s="2"/>
      <c r="F35" s="17"/>
      <c r="H35" s="17"/>
      <c r="J35" s="17"/>
      <c r="L35" s="17"/>
    </row>
    <row r="36" spans="1:12" ht="21" customHeight="1">
      <c r="B36" s="2"/>
      <c r="C36" s="2"/>
      <c r="D36" s="2"/>
      <c r="E36" s="2"/>
      <c r="F36" s="2"/>
      <c r="G36" s="2"/>
      <c r="H36" s="2"/>
      <c r="I36" s="2"/>
      <c r="J36" s="2"/>
      <c r="K36" s="2"/>
      <c r="L36" s="3" t="s">
        <v>53</v>
      </c>
    </row>
    <row r="37" spans="1:12" ht="21" customHeight="1">
      <c r="A37" s="1" t="s">
        <v>92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21" customHeight="1">
      <c r="A38" s="1" t="s">
        <v>154</v>
      </c>
      <c r="B38" s="5"/>
      <c r="C38" s="5"/>
      <c r="D38" s="5"/>
      <c r="E38" s="5"/>
      <c r="F38" s="6"/>
      <c r="G38" s="7"/>
      <c r="H38" s="6"/>
      <c r="I38" s="7"/>
      <c r="J38" s="6"/>
      <c r="K38" s="7"/>
      <c r="L38" s="6"/>
    </row>
    <row r="39" spans="1:12" ht="21" customHeight="1">
      <c r="A39" s="1" t="s">
        <v>196</v>
      </c>
      <c r="B39" s="5"/>
      <c r="C39" s="5"/>
      <c r="D39" s="5"/>
      <c r="E39" s="5"/>
      <c r="F39" s="6"/>
      <c r="G39" s="7"/>
      <c r="H39" s="6"/>
      <c r="I39" s="7"/>
      <c r="J39" s="6"/>
      <c r="K39" s="7"/>
      <c r="L39" s="6"/>
    </row>
    <row r="40" spans="1:12" ht="21" customHeight="1">
      <c r="A40" s="2"/>
      <c r="B40" s="7"/>
      <c r="C40" s="7"/>
      <c r="D40" s="7"/>
      <c r="E40" s="7"/>
      <c r="F40" s="6"/>
      <c r="G40" s="7"/>
      <c r="H40" s="6"/>
      <c r="I40" s="7"/>
      <c r="J40" s="8"/>
      <c r="K40" s="7"/>
      <c r="L40" s="9" t="s">
        <v>49</v>
      </c>
    </row>
    <row r="41" spans="1:12" ht="21" customHeight="1">
      <c r="A41" s="2"/>
      <c r="F41" s="11"/>
      <c r="G41" s="12" t="s">
        <v>10</v>
      </c>
      <c r="H41" s="11"/>
      <c r="I41" s="13"/>
      <c r="J41" s="11"/>
      <c r="K41" s="12" t="s">
        <v>11</v>
      </c>
      <c r="L41" s="11"/>
    </row>
    <row r="42" spans="1:12" ht="21" customHeight="1">
      <c r="A42" s="2"/>
      <c r="B42" s="14"/>
      <c r="C42" s="14"/>
      <c r="D42" s="14" t="s">
        <v>0</v>
      </c>
      <c r="E42" s="14"/>
      <c r="F42" s="15">
        <v>2025</v>
      </c>
      <c r="G42" s="15"/>
      <c r="H42" s="15">
        <v>2024</v>
      </c>
      <c r="I42" s="16"/>
      <c r="J42" s="15">
        <v>2025</v>
      </c>
      <c r="K42" s="15"/>
      <c r="L42" s="15">
        <v>2024</v>
      </c>
    </row>
    <row r="43" spans="1:12" ht="21" customHeight="1">
      <c r="A43" s="1" t="s">
        <v>40</v>
      </c>
      <c r="F43" s="17"/>
      <c r="H43" s="17"/>
      <c r="J43" s="17"/>
      <c r="L43" s="17"/>
    </row>
    <row r="44" spans="1:12" ht="21" customHeight="1">
      <c r="A44" s="2" t="s">
        <v>117</v>
      </c>
      <c r="F44" s="4"/>
      <c r="H44" s="4"/>
      <c r="J44" s="4"/>
      <c r="L44" s="4"/>
    </row>
    <row r="45" spans="1:12" ht="21" customHeight="1">
      <c r="A45" s="2" t="s">
        <v>166</v>
      </c>
      <c r="E45" s="4"/>
      <c r="F45" s="18">
        <v>-126535</v>
      </c>
      <c r="G45" s="18"/>
      <c r="H45" s="18">
        <v>1179809</v>
      </c>
      <c r="I45" s="18"/>
      <c r="J45" s="18">
        <v>-139186</v>
      </c>
      <c r="K45" s="18"/>
      <c r="L45" s="18">
        <v>1186197</v>
      </c>
    </row>
    <row r="46" spans="1:12" ht="21" customHeight="1">
      <c r="A46" s="2" t="s">
        <v>32</v>
      </c>
      <c r="E46" s="4"/>
      <c r="F46" s="18">
        <v>3155</v>
      </c>
      <c r="G46" s="18"/>
      <c r="H46" s="18">
        <v>4485</v>
      </c>
      <c r="I46" s="18"/>
      <c r="J46" s="18">
        <v>3109</v>
      </c>
      <c r="K46" s="18"/>
      <c r="L46" s="18">
        <v>3962</v>
      </c>
    </row>
    <row r="47" spans="1:12" ht="21" customHeight="1">
      <c r="A47" s="2" t="s">
        <v>33</v>
      </c>
      <c r="E47" s="4"/>
      <c r="F47" s="18">
        <v>8363</v>
      </c>
      <c r="G47" s="18"/>
      <c r="H47" s="18">
        <v>37494</v>
      </c>
      <c r="I47" s="18"/>
      <c r="J47" s="18">
        <v>3884</v>
      </c>
      <c r="K47" s="18"/>
      <c r="L47" s="18">
        <v>35657</v>
      </c>
    </row>
    <row r="48" spans="1:12" ht="21" customHeight="1">
      <c r="A48" s="2" t="s">
        <v>108</v>
      </c>
      <c r="E48" s="4"/>
      <c r="F48" s="18">
        <v>-1941</v>
      </c>
      <c r="G48" s="18"/>
      <c r="H48" s="18">
        <v>0</v>
      </c>
      <c r="I48" s="18"/>
      <c r="J48" s="18">
        <v>-1955</v>
      </c>
      <c r="K48" s="18"/>
      <c r="L48" s="18">
        <v>0</v>
      </c>
    </row>
    <row r="49" spans="1:12" ht="21" customHeight="1">
      <c r="A49" s="2" t="s">
        <v>103</v>
      </c>
      <c r="E49" s="4"/>
      <c r="G49" s="18"/>
      <c r="I49" s="18"/>
      <c r="K49" s="18"/>
    </row>
    <row r="50" spans="1:12" ht="21" customHeight="1">
      <c r="A50" s="2" t="s">
        <v>208</v>
      </c>
      <c r="B50" s="4"/>
      <c r="C50" s="4"/>
      <c r="D50" s="4"/>
      <c r="E50" s="4"/>
      <c r="F50" s="18">
        <v>-7292</v>
      </c>
      <c r="G50" s="18"/>
      <c r="H50" s="18">
        <v>-888379</v>
      </c>
      <c r="I50" s="18"/>
      <c r="J50" s="18">
        <v>-3090</v>
      </c>
      <c r="K50" s="18"/>
      <c r="L50" s="18">
        <v>-891230</v>
      </c>
    </row>
    <row r="51" spans="1:12" ht="21" customHeight="1">
      <c r="A51" s="2" t="s">
        <v>129</v>
      </c>
      <c r="B51" s="4"/>
      <c r="C51" s="4"/>
      <c r="D51" s="4"/>
      <c r="E51" s="4"/>
      <c r="F51" s="22">
        <v>5664</v>
      </c>
      <c r="G51" s="18"/>
      <c r="H51" s="22">
        <v>151485</v>
      </c>
      <c r="I51" s="18"/>
      <c r="J51" s="22">
        <v>7971</v>
      </c>
      <c r="K51" s="18"/>
      <c r="L51" s="22">
        <v>151583</v>
      </c>
    </row>
    <row r="52" spans="1:12" ht="21" customHeight="1">
      <c r="A52" s="2" t="s">
        <v>7</v>
      </c>
      <c r="F52" s="18">
        <f>SUM(F45:F51)+F32</f>
        <v>52289</v>
      </c>
      <c r="G52" s="9"/>
      <c r="H52" s="18">
        <f>SUM(H45:H51)+H32</f>
        <v>608292</v>
      </c>
      <c r="I52" s="9"/>
      <c r="J52" s="18">
        <f>SUM(J45:J51)+J32</f>
        <v>39856</v>
      </c>
      <c r="K52" s="9"/>
      <c r="L52" s="18">
        <f>SUM(L45:L51)+L32</f>
        <v>614008</v>
      </c>
    </row>
    <row r="53" spans="1:12" ht="21" customHeight="1">
      <c r="A53" s="2" t="s">
        <v>41</v>
      </c>
      <c r="F53" s="18">
        <v>-44472</v>
      </c>
      <c r="G53" s="18"/>
      <c r="H53" s="18">
        <v>-63613</v>
      </c>
      <c r="I53" s="18"/>
      <c r="J53" s="18">
        <v>-44623</v>
      </c>
      <c r="K53" s="18"/>
      <c r="L53" s="18">
        <v>-86362</v>
      </c>
    </row>
    <row r="54" spans="1:12" ht="21" customHeight="1">
      <c r="A54" s="2" t="s">
        <v>44</v>
      </c>
      <c r="F54" s="18">
        <v>-3217</v>
      </c>
      <c r="G54" s="18"/>
      <c r="H54" s="18">
        <v>-11428</v>
      </c>
      <c r="I54" s="18"/>
      <c r="J54" s="18">
        <v>-1761</v>
      </c>
      <c r="K54" s="18"/>
      <c r="L54" s="18">
        <v>-9602</v>
      </c>
    </row>
    <row r="55" spans="1:12" ht="21" customHeight="1">
      <c r="A55" s="2" t="s">
        <v>138</v>
      </c>
      <c r="F55" s="18">
        <v>0</v>
      </c>
      <c r="G55" s="18"/>
      <c r="H55" s="18">
        <v>1776</v>
      </c>
      <c r="I55" s="18"/>
      <c r="J55" s="18">
        <v>0</v>
      </c>
      <c r="K55" s="18"/>
      <c r="L55" s="18">
        <v>0</v>
      </c>
    </row>
    <row r="56" spans="1:12" ht="21" customHeight="1">
      <c r="A56" s="2" t="s">
        <v>201</v>
      </c>
      <c r="F56" s="18">
        <v>0</v>
      </c>
      <c r="G56" s="18"/>
      <c r="H56" s="18">
        <v>325</v>
      </c>
      <c r="I56" s="18"/>
      <c r="J56" s="18">
        <v>0</v>
      </c>
      <c r="K56" s="18"/>
      <c r="L56" s="18">
        <v>0</v>
      </c>
    </row>
    <row r="57" spans="1:12" ht="21" customHeight="1">
      <c r="A57" s="2" t="s">
        <v>122</v>
      </c>
      <c r="B57" s="2"/>
      <c r="F57" s="18">
        <v>-692</v>
      </c>
      <c r="G57" s="18"/>
      <c r="H57" s="18">
        <v>-1995</v>
      </c>
      <c r="I57" s="18"/>
      <c r="J57" s="18">
        <v>-692</v>
      </c>
      <c r="K57" s="18"/>
      <c r="L57" s="18">
        <v>-1995</v>
      </c>
    </row>
    <row r="58" spans="1:12" ht="21" customHeight="1">
      <c r="A58" s="1" t="s">
        <v>141</v>
      </c>
      <c r="F58" s="24">
        <f>SUM(F52:F57)</f>
        <v>3908</v>
      </c>
      <c r="G58" s="9"/>
      <c r="H58" s="24">
        <f>SUM(H52:H57)</f>
        <v>533357</v>
      </c>
      <c r="I58" s="9"/>
      <c r="J58" s="24">
        <f>SUM(J52:J57)</f>
        <v>-7220</v>
      </c>
      <c r="K58" s="9"/>
      <c r="L58" s="24">
        <f>SUM(L52:L57)</f>
        <v>516049</v>
      </c>
    </row>
    <row r="59" spans="1:12" ht="21" customHeight="1">
      <c r="A59" s="1" t="s">
        <v>8</v>
      </c>
      <c r="F59" s="9"/>
      <c r="G59" s="9"/>
      <c r="H59" s="9"/>
      <c r="I59" s="9"/>
      <c r="J59" s="9"/>
      <c r="K59" s="9"/>
      <c r="L59" s="9"/>
    </row>
    <row r="60" spans="1:12" ht="21" customHeight="1">
      <c r="A60" s="2" t="s">
        <v>202</v>
      </c>
      <c r="F60" s="18">
        <v>0</v>
      </c>
      <c r="G60" s="18"/>
      <c r="H60" s="18">
        <v>-13475</v>
      </c>
      <c r="I60" s="18"/>
      <c r="J60" s="18">
        <v>0</v>
      </c>
      <c r="K60" s="18"/>
      <c r="L60" s="18">
        <v>504367</v>
      </c>
    </row>
    <row r="61" spans="1:12" ht="21" customHeight="1">
      <c r="A61" s="2" t="s">
        <v>203</v>
      </c>
      <c r="D61" s="10">
        <v>2</v>
      </c>
      <c r="F61" s="18">
        <v>0</v>
      </c>
      <c r="G61" s="18"/>
      <c r="H61" s="18">
        <v>0</v>
      </c>
      <c r="I61" s="18"/>
      <c r="J61" s="18">
        <v>60000</v>
      </c>
      <c r="K61" s="18"/>
      <c r="L61" s="18">
        <v>2200</v>
      </c>
    </row>
    <row r="62" spans="1:12" ht="21" customHeight="1">
      <c r="A62" s="2" t="s">
        <v>86</v>
      </c>
      <c r="E62" s="4"/>
      <c r="F62" s="9">
        <v>0</v>
      </c>
      <c r="G62" s="9"/>
      <c r="H62" s="9">
        <v>0</v>
      </c>
      <c r="I62" s="9"/>
      <c r="J62" s="9">
        <v>0</v>
      </c>
      <c r="K62" s="9"/>
      <c r="L62" s="9">
        <v>-1500</v>
      </c>
    </row>
    <row r="63" spans="1:12" ht="21" customHeight="1">
      <c r="A63" s="2" t="s">
        <v>191</v>
      </c>
      <c r="D63" s="4"/>
      <c r="E63" s="4"/>
      <c r="F63" s="9">
        <v>544</v>
      </c>
      <c r="G63" s="9"/>
      <c r="H63" s="9">
        <v>1872</v>
      </c>
      <c r="I63" s="9"/>
      <c r="J63" s="9">
        <v>4113</v>
      </c>
      <c r="K63" s="9"/>
      <c r="L63" s="9">
        <v>2407</v>
      </c>
    </row>
    <row r="64" spans="1:12" ht="21" customHeight="1">
      <c r="A64" s="2" t="s">
        <v>146</v>
      </c>
      <c r="D64" s="4"/>
      <c r="E64" s="4"/>
      <c r="F64" s="9">
        <v>0</v>
      </c>
      <c r="G64" s="9"/>
      <c r="H64" s="9">
        <v>25</v>
      </c>
      <c r="I64" s="9"/>
      <c r="J64" s="9">
        <v>0</v>
      </c>
      <c r="K64" s="9"/>
      <c r="L64" s="9">
        <v>25</v>
      </c>
    </row>
    <row r="65" spans="1:14" ht="21" customHeight="1">
      <c r="A65" s="2" t="s">
        <v>132</v>
      </c>
      <c r="D65" s="4"/>
      <c r="E65" s="4"/>
      <c r="F65" s="9">
        <v>-435</v>
      </c>
      <c r="G65" s="9"/>
      <c r="H65" s="9">
        <v>-532</v>
      </c>
      <c r="I65" s="9"/>
      <c r="J65" s="9">
        <v>-435</v>
      </c>
      <c r="K65" s="9"/>
      <c r="L65" s="9">
        <v>-532</v>
      </c>
    </row>
    <row r="66" spans="1:14" ht="21" customHeight="1">
      <c r="A66" s="2" t="s">
        <v>42</v>
      </c>
      <c r="E66" s="4"/>
      <c r="F66" s="9">
        <v>-4698</v>
      </c>
      <c r="G66" s="9"/>
      <c r="H66" s="9">
        <v>-371012</v>
      </c>
      <c r="I66" s="9"/>
      <c r="J66" s="9">
        <v>-4673</v>
      </c>
      <c r="K66" s="9"/>
      <c r="L66" s="9">
        <v>-370771</v>
      </c>
    </row>
    <row r="67" spans="1:14" ht="21" customHeight="1">
      <c r="A67" s="2" t="s">
        <v>43</v>
      </c>
      <c r="E67" s="4"/>
      <c r="F67" s="9">
        <v>36</v>
      </c>
      <c r="G67" s="9"/>
      <c r="H67" s="9">
        <v>436</v>
      </c>
      <c r="I67" s="9"/>
      <c r="J67" s="9">
        <v>24</v>
      </c>
      <c r="K67" s="9"/>
      <c r="L67" s="9">
        <v>419</v>
      </c>
    </row>
    <row r="68" spans="1:14" ht="21" customHeight="1">
      <c r="A68" s="2" t="s">
        <v>222</v>
      </c>
      <c r="E68" s="4"/>
      <c r="F68" s="9">
        <v>-1058</v>
      </c>
      <c r="G68" s="9"/>
      <c r="H68" s="9">
        <v>0</v>
      </c>
      <c r="I68" s="9"/>
      <c r="J68" s="9">
        <v>0</v>
      </c>
      <c r="K68" s="9"/>
      <c r="L68" s="9">
        <v>0</v>
      </c>
    </row>
    <row r="69" spans="1:14" ht="21" customHeight="1">
      <c r="A69" s="2" t="s">
        <v>205</v>
      </c>
      <c r="E69" s="4"/>
      <c r="F69" s="9">
        <v>0</v>
      </c>
      <c r="G69" s="9"/>
      <c r="H69" s="9">
        <v>0</v>
      </c>
      <c r="I69" s="9"/>
      <c r="J69" s="9">
        <v>0</v>
      </c>
      <c r="K69" s="9"/>
      <c r="L69" s="9">
        <v>-6500</v>
      </c>
    </row>
    <row r="70" spans="1:14" ht="21" customHeight="1">
      <c r="A70" s="1" t="s">
        <v>223</v>
      </c>
      <c r="F70" s="24">
        <f>SUM(F59:F69)</f>
        <v>-5611</v>
      </c>
      <c r="G70" s="9"/>
      <c r="H70" s="24">
        <f>SUM(H59:H69)</f>
        <v>-382686</v>
      </c>
      <c r="I70" s="9"/>
      <c r="J70" s="24">
        <f>SUM(J59:J69)</f>
        <v>59029</v>
      </c>
      <c r="K70" s="9"/>
      <c r="L70" s="24">
        <f>SUM(L59:L69)</f>
        <v>130115</v>
      </c>
    </row>
    <row r="71" spans="1:14" ht="21" customHeight="1">
      <c r="A71" s="1"/>
      <c r="F71" s="4"/>
      <c r="H71" s="4"/>
      <c r="J71" s="4"/>
      <c r="L71" s="4"/>
    </row>
    <row r="72" spans="1:14" ht="21" customHeight="1">
      <c r="A72" s="2" t="s">
        <v>1</v>
      </c>
      <c r="F72" s="17"/>
      <c r="H72" s="17"/>
      <c r="J72" s="17"/>
      <c r="L72" s="17"/>
    </row>
    <row r="73" spans="1:14" ht="21" customHeight="1">
      <c r="A73" s="2"/>
      <c r="F73" s="17"/>
      <c r="H73" s="17"/>
      <c r="J73" s="17"/>
      <c r="L73" s="17"/>
    </row>
    <row r="74" spans="1:14" ht="21" customHeight="1"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3" t="s">
        <v>53</v>
      </c>
    </row>
    <row r="75" spans="1:14" ht="21" customHeight="1">
      <c r="A75" s="1" t="s">
        <v>92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</row>
    <row r="76" spans="1:14" ht="21" customHeight="1">
      <c r="A76" s="1" t="s">
        <v>154</v>
      </c>
      <c r="B76" s="5"/>
      <c r="C76" s="5"/>
      <c r="D76" s="5"/>
      <c r="E76" s="5"/>
      <c r="F76" s="6"/>
      <c r="G76" s="7"/>
      <c r="H76" s="6"/>
      <c r="I76" s="7"/>
      <c r="J76" s="6"/>
      <c r="K76" s="7"/>
      <c r="L76" s="6"/>
    </row>
    <row r="77" spans="1:14" ht="21" customHeight="1">
      <c r="A77" s="1" t="s">
        <v>196</v>
      </c>
      <c r="B77" s="5"/>
      <c r="C77" s="5"/>
      <c r="D77" s="5"/>
      <c r="E77" s="5"/>
      <c r="F77" s="6"/>
      <c r="G77" s="7"/>
      <c r="H77" s="6"/>
      <c r="I77" s="7"/>
      <c r="J77" s="6"/>
      <c r="K77" s="7"/>
      <c r="L77" s="6"/>
    </row>
    <row r="78" spans="1:14" ht="21" customHeight="1">
      <c r="A78" s="2"/>
      <c r="B78" s="7"/>
      <c r="C78" s="7"/>
      <c r="D78" s="7"/>
      <c r="E78" s="7"/>
      <c r="F78" s="6"/>
      <c r="G78" s="7"/>
      <c r="H78" s="6"/>
      <c r="I78" s="7"/>
      <c r="J78" s="8"/>
      <c r="K78" s="7"/>
      <c r="L78" s="9" t="s">
        <v>49</v>
      </c>
    </row>
    <row r="79" spans="1:14" ht="21" customHeight="1">
      <c r="A79" s="2"/>
      <c r="F79" s="11"/>
      <c r="G79" s="12" t="s">
        <v>10</v>
      </c>
      <c r="H79" s="11"/>
      <c r="I79" s="13"/>
      <c r="J79" s="11"/>
      <c r="K79" s="12" t="s">
        <v>11</v>
      </c>
      <c r="L79" s="11"/>
      <c r="M79" s="26"/>
      <c r="N79" s="26"/>
    </row>
    <row r="80" spans="1:14" ht="21" customHeight="1">
      <c r="A80" s="2"/>
      <c r="B80" s="14"/>
      <c r="C80" s="14"/>
      <c r="D80" s="14" t="s">
        <v>0</v>
      </c>
      <c r="E80" s="14"/>
      <c r="F80" s="15">
        <v>2025</v>
      </c>
      <c r="G80" s="15"/>
      <c r="H80" s="15">
        <v>2024</v>
      </c>
      <c r="I80" s="16"/>
      <c r="J80" s="15">
        <v>2025</v>
      </c>
      <c r="K80" s="15"/>
      <c r="L80" s="15">
        <v>2024</v>
      </c>
    </row>
    <row r="81" spans="1:12" ht="21" customHeight="1">
      <c r="A81" s="1" t="s">
        <v>9</v>
      </c>
      <c r="B81" s="27"/>
      <c r="C81" s="27"/>
      <c r="D81" s="27"/>
      <c r="E81" s="27"/>
      <c r="F81" s="4"/>
      <c r="H81" s="4"/>
      <c r="J81" s="4"/>
      <c r="L81" s="4"/>
    </row>
    <row r="82" spans="1:12" ht="21" customHeight="1">
      <c r="A82" s="2" t="s">
        <v>161</v>
      </c>
      <c r="E82" s="8"/>
      <c r="F82" s="9">
        <v>-18108</v>
      </c>
      <c r="G82" s="18"/>
      <c r="H82" s="9">
        <v>-63060</v>
      </c>
      <c r="I82" s="18"/>
      <c r="J82" s="9">
        <v>-18108</v>
      </c>
      <c r="K82" s="18"/>
      <c r="L82" s="9">
        <v>-63060</v>
      </c>
    </row>
    <row r="83" spans="1:12" ht="21" customHeight="1">
      <c r="A83" s="2" t="s">
        <v>34</v>
      </c>
      <c r="D83" s="10">
        <v>7</v>
      </c>
      <c r="E83" s="8"/>
      <c r="F83" s="9">
        <v>500</v>
      </c>
      <c r="G83" s="18"/>
      <c r="H83" s="9">
        <v>4400</v>
      </c>
      <c r="I83" s="18"/>
      <c r="J83" s="9">
        <v>0</v>
      </c>
      <c r="K83" s="18"/>
      <c r="L83" s="9">
        <v>0</v>
      </c>
    </row>
    <row r="84" spans="1:12" ht="21" customHeight="1">
      <c r="A84" s="2" t="s">
        <v>98</v>
      </c>
      <c r="D84" s="10">
        <v>7</v>
      </c>
      <c r="E84" s="8"/>
      <c r="F84" s="9">
        <v>-1500</v>
      </c>
      <c r="G84" s="18"/>
      <c r="H84" s="9">
        <v>-5100</v>
      </c>
      <c r="I84" s="18"/>
      <c r="J84" s="9">
        <v>0</v>
      </c>
      <c r="K84" s="18"/>
      <c r="L84" s="9">
        <v>0</v>
      </c>
    </row>
    <row r="85" spans="1:12" ht="21" customHeight="1">
      <c r="A85" s="2" t="s">
        <v>206</v>
      </c>
      <c r="E85" s="8"/>
      <c r="F85" s="9">
        <v>0</v>
      </c>
      <c r="G85" s="18"/>
      <c r="H85" s="9">
        <v>0</v>
      </c>
      <c r="I85" s="18"/>
      <c r="J85" s="9">
        <v>0</v>
      </c>
      <c r="K85" s="18"/>
      <c r="L85" s="9">
        <v>-493000</v>
      </c>
    </row>
    <row r="86" spans="1:12" ht="21" customHeight="1">
      <c r="A86" s="2" t="s">
        <v>212</v>
      </c>
      <c r="D86" s="10">
        <v>2</v>
      </c>
      <c r="E86" s="8"/>
      <c r="F86" s="9">
        <v>60000</v>
      </c>
      <c r="G86" s="18"/>
      <c r="H86" s="9">
        <v>0</v>
      </c>
      <c r="I86" s="18"/>
      <c r="J86" s="9">
        <v>4000</v>
      </c>
      <c r="K86" s="18"/>
      <c r="L86" s="9">
        <v>0</v>
      </c>
    </row>
    <row r="87" spans="1:12" ht="20.25" customHeight="1">
      <c r="A87" s="2" t="s">
        <v>118</v>
      </c>
      <c r="D87" s="10">
        <v>8</v>
      </c>
      <c r="E87" s="8"/>
      <c r="F87" s="21">
        <v>-116197</v>
      </c>
      <c r="G87" s="18"/>
      <c r="H87" s="9">
        <v>-164346</v>
      </c>
      <c r="I87" s="18"/>
      <c r="J87" s="9">
        <v>-116197</v>
      </c>
      <c r="K87" s="18"/>
      <c r="L87" s="9">
        <v>-164346</v>
      </c>
    </row>
    <row r="88" spans="1:12" ht="21" customHeight="1">
      <c r="A88" s="2" t="s">
        <v>123</v>
      </c>
      <c r="E88" s="8"/>
      <c r="F88" s="21">
        <v>0</v>
      </c>
      <c r="G88" s="18"/>
      <c r="H88" s="21">
        <v>73600</v>
      </c>
      <c r="I88" s="18"/>
      <c r="J88" s="21">
        <v>0</v>
      </c>
      <c r="K88" s="18"/>
      <c r="L88" s="9">
        <v>73600</v>
      </c>
    </row>
    <row r="89" spans="1:12" ht="21" customHeight="1">
      <c r="A89" s="2" t="s">
        <v>156</v>
      </c>
      <c r="E89" s="8"/>
      <c r="F89" s="21">
        <v>-784</v>
      </c>
      <c r="G89" s="18"/>
      <c r="H89" s="21">
        <v>-744</v>
      </c>
      <c r="I89" s="18"/>
      <c r="J89" s="9">
        <v>-281</v>
      </c>
      <c r="K89" s="18"/>
      <c r="L89" s="9">
        <v>-268</v>
      </c>
    </row>
    <row r="90" spans="1:12" ht="21" customHeight="1">
      <c r="A90" s="2" t="s">
        <v>140</v>
      </c>
      <c r="E90" s="8"/>
      <c r="F90" s="23">
        <v>-134</v>
      </c>
      <c r="G90" s="18"/>
      <c r="H90" s="23">
        <v>-174</v>
      </c>
      <c r="I90" s="18"/>
      <c r="J90" s="23">
        <v>-86</v>
      </c>
      <c r="K90" s="18"/>
      <c r="L90" s="23">
        <v>-100</v>
      </c>
    </row>
    <row r="91" spans="1:12" ht="21" customHeight="1">
      <c r="A91" s="1" t="s">
        <v>184</v>
      </c>
      <c r="F91" s="24">
        <f>SUM(F82:F90)</f>
        <v>-76223</v>
      </c>
      <c r="G91" s="9"/>
      <c r="H91" s="24">
        <f>SUM(H82:H90)</f>
        <v>-155424</v>
      </c>
      <c r="I91" s="9"/>
      <c r="J91" s="24">
        <f>SUM(J82:J90)</f>
        <v>-130672</v>
      </c>
      <c r="K91" s="9"/>
      <c r="L91" s="24">
        <f>SUM(L82:L90)</f>
        <v>-647174</v>
      </c>
    </row>
    <row r="92" spans="1:12" ht="21" customHeight="1">
      <c r="A92" s="1" t="s">
        <v>218</v>
      </c>
      <c r="F92" s="9">
        <f>SUM(F58+F70+F91)</f>
        <v>-77926</v>
      </c>
      <c r="G92" s="9"/>
      <c r="H92" s="9">
        <f>SUM(H58+H70+H91)</f>
        <v>-4753</v>
      </c>
      <c r="I92" s="9"/>
      <c r="J92" s="9">
        <f>SUM(J58+J70+J91)</f>
        <v>-78863</v>
      </c>
      <c r="K92" s="9"/>
      <c r="L92" s="9">
        <f>SUM(L58+L70+L91)</f>
        <v>-1010</v>
      </c>
    </row>
    <row r="93" spans="1:12" ht="21" customHeight="1">
      <c r="A93" s="2" t="s">
        <v>157</v>
      </c>
      <c r="F93" s="22">
        <v>108158</v>
      </c>
      <c r="G93" s="18"/>
      <c r="H93" s="22">
        <v>66379</v>
      </c>
      <c r="I93" s="18"/>
      <c r="J93" s="22">
        <v>85059</v>
      </c>
      <c r="K93" s="18"/>
      <c r="L93" s="22">
        <v>44381</v>
      </c>
    </row>
    <row r="94" spans="1:12" ht="21" customHeight="1" thickBot="1">
      <c r="A94" s="1" t="s">
        <v>158</v>
      </c>
      <c r="F94" s="28">
        <f>SUM(F92:F93)</f>
        <v>30232</v>
      </c>
      <c r="G94" s="9"/>
      <c r="H94" s="28">
        <f>SUM(H92:H93)</f>
        <v>61626</v>
      </c>
      <c r="I94" s="9"/>
      <c r="J94" s="28">
        <f>SUM(J92:J93)</f>
        <v>6196</v>
      </c>
      <c r="K94" s="9"/>
      <c r="L94" s="28">
        <f>SUM(L92:L93)</f>
        <v>43371</v>
      </c>
    </row>
    <row r="95" spans="1:12" ht="21" customHeight="1" thickTop="1">
      <c r="A95" s="2"/>
      <c r="F95" s="9"/>
      <c r="G95" s="9"/>
      <c r="H95" s="9"/>
      <c r="I95" s="9"/>
      <c r="J95" s="9"/>
      <c r="K95" s="9"/>
      <c r="L95" s="9"/>
    </row>
    <row r="96" spans="1:12" ht="21" customHeight="1">
      <c r="A96" s="1" t="s">
        <v>99</v>
      </c>
      <c r="F96" s="9"/>
      <c r="G96" s="9"/>
      <c r="H96" s="9"/>
      <c r="I96" s="9"/>
      <c r="J96" s="9"/>
      <c r="K96" s="9"/>
      <c r="L96" s="9"/>
    </row>
    <row r="97" spans="1:12" ht="21" customHeight="1">
      <c r="A97" s="2" t="s">
        <v>100</v>
      </c>
      <c r="F97" s="9"/>
      <c r="G97" s="9"/>
      <c r="H97" s="9"/>
      <c r="I97" s="9"/>
      <c r="J97" s="9"/>
      <c r="K97" s="9"/>
      <c r="L97" s="9"/>
    </row>
    <row r="98" spans="1:12" ht="21" customHeight="1">
      <c r="A98" s="2" t="s">
        <v>125</v>
      </c>
      <c r="F98" s="18">
        <v>315850</v>
      </c>
      <c r="G98" s="18"/>
      <c r="H98" s="18">
        <v>364448</v>
      </c>
      <c r="I98" s="18"/>
      <c r="J98" s="18">
        <v>315850</v>
      </c>
      <c r="K98" s="18"/>
      <c r="L98" s="18">
        <v>364448</v>
      </c>
    </row>
    <row r="99" spans="1:12" ht="21" customHeight="1">
      <c r="A99" s="2" t="s">
        <v>227</v>
      </c>
      <c r="F99" s="18">
        <v>2</v>
      </c>
      <c r="G99" s="18"/>
      <c r="H99" s="18">
        <v>0</v>
      </c>
      <c r="I99" s="18"/>
      <c r="J99" s="18">
        <v>2</v>
      </c>
      <c r="K99" s="18"/>
      <c r="L99" s="18">
        <v>0</v>
      </c>
    </row>
    <row r="100" spans="1:12" ht="21" customHeight="1">
      <c r="A100" s="2" t="s">
        <v>133</v>
      </c>
      <c r="F100" s="18">
        <v>4850</v>
      </c>
      <c r="G100" s="18"/>
      <c r="H100" s="18">
        <v>4848</v>
      </c>
      <c r="I100" s="18"/>
      <c r="J100" s="18">
        <v>0</v>
      </c>
      <c r="K100" s="18"/>
      <c r="L100" s="18">
        <v>0</v>
      </c>
    </row>
    <row r="101" spans="1:12" ht="21" customHeight="1">
      <c r="A101" s="2" t="s">
        <v>219</v>
      </c>
      <c r="F101" s="18">
        <v>2766</v>
      </c>
      <c r="G101" s="18"/>
      <c r="H101" s="18">
        <v>0</v>
      </c>
      <c r="I101" s="18"/>
      <c r="J101" s="18">
        <v>0</v>
      </c>
      <c r="K101" s="18"/>
      <c r="L101" s="18">
        <v>0</v>
      </c>
    </row>
    <row r="102" spans="1:12" ht="21" customHeight="1">
      <c r="A102" s="2" t="s">
        <v>160</v>
      </c>
      <c r="F102" s="18">
        <v>1113</v>
      </c>
      <c r="G102" s="18"/>
      <c r="H102" s="18">
        <v>98</v>
      </c>
      <c r="I102" s="18"/>
      <c r="J102" s="18">
        <v>1113</v>
      </c>
      <c r="K102" s="18"/>
      <c r="L102" s="18">
        <v>98</v>
      </c>
    </row>
    <row r="103" spans="1:12" ht="21" customHeight="1">
      <c r="A103" s="2" t="s">
        <v>213</v>
      </c>
      <c r="F103" s="18">
        <v>677</v>
      </c>
      <c r="G103" s="18"/>
      <c r="H103" s="18">
        <v>0</v>
      </c>
      <c r="I103" s="18"/>
      <c r="J103" s="18">
        <v>677</v>
      </c>
      <c r="K103" s="18"/>
      <c r="L103" s="18">
        <v>0</v>
      </c>
    </row>
    <row r="104" spans="1:12" ht="21" customHeight="1">
      <c r="A104" s="2" t="s">
        <v>204</v>
      </c>
      <c r="F104" s="18">
        <v>0</v>
      </c>
      <c r="G104" s="18"/>
      <c r="H104" s="18">
        <v>1068</v>
      </c>
      <c r="I104" s="18"/>
      <c r="J104" s="18">
        <v>0</v>
      </c>
      <c r="K104" s="18"/>
      <c r="L104" s="18">
        <v>0</v>
      </c>
    </row>
    <row r="105" spans="1:12" ht="21" customHeight="1">
      <c r="A105" s="2" t="s">
        <v>137</v>
      </c>
      <c r="G105" s="18"/>
      <c r="H105" s="2"/>
      <c r="I105" s="18"/>
      <c r="K105" s="18"/>
      <c r="L105" s="2"/>
    </row>
    <row r="106" spans="1:12" ht="21" customHeight="1">
      <c r="A106" s="2" t="s">
        <v>126</v>
      </c>
      <c r="F106" s="18">
        <v>0</v>
      </c>
      <c r="G106" s="18"/>
      <c r="H106" s="18">
        <v>70000</v>
      </c>
      <c r="I106" s="18"/>
      <c r="J106" s="18">
        <v>0</v>
      </c>
      <c r="K106" s="18"/>
      <c r="L106" s="18">
        <v>70000</v>
      </c>
    </row>
    <row r="107" spans="1:12" ht="21" customHeight="1">
      <c r="A107" s="2"/>
      <c r="G107" s="18"/>
      <c r="I107" s="18"/>
    </row>
    <row r="108" spans="1:12" ht="21" customHeight="1">
      <c r="A108" s="2" t="s">
        <v>1</v>
      </c>
      <c r="E108" s="4"/>
      <c r="H108" s="4"/>
      <c r="J108" s="4"/>
      <c r="K108" s="9"/>
    </row>
    <row r="109" spans="1:12" ht="21" customHeight="1">
      <c r="A109" s="2"/>
      <c r="J109" s="4"/>
      <c r="L109" s="4"/>
    </row>
    <row r="110" spans="1:12" ht="21" customHeight="1">
      <c r="F110" s="17"/>
      <c r="H110" s="4"/>
      <c r="J110" s="17"/>
      <c r="L110" s="17"/>
    </row>
  </sheetData>
  <printOptions horizontalCentered="1" gridLinesSet="0"/>
  <pageMargins left="0.78740157480314998" right="0.196850393700787" top="0.78740157480314998" bottom="0.196850393700787" header="0.196850393700787" footer="0.196850393700787"/>
  <pageSetup paperSize="9" scale="85" fitToHeight="0" orientation="portrait" r:id="rId1"/>
  <rowBreaks count="2" manualBreakCount="2">
    <brk id="35" max="16383" man="1"/>
    <brk id="7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E9A86-F63A-4CEF-86D6-3B5F823B41B3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5206FE0DE4A54AA91238508EDF8793" ma:contentTypeVersion="14" ma:contentTypeDescription="Create a new document." ma:contentTypeScope="" ma:versionID="17fc0dd98cae52e8765fc7a94bb065cf">
  <xsd:schema xmlns:xsd="http://www.w3.org/2001/XMLSchema" xmlns:xs="http://www.w3.org/2001/XMLSchema" xmlns:p="http://schemas.microsoft.com/office/2006/metadata/properties" xmlns:ns2="7533a969-8a44-4f76-92a8-c62ea73cf1ce" xmlns:ns3="50c908b1-f277-4340-90a9-4611d0b0f078" targetNamespace="http://schemas.microsoft.com/office/2006/metadata/properties" ma:root="true" ma:fieldsID="bc00a0fd16536c2c70bc83d58adea801" ns2:_="" ns3:_="">
    <xsd:import namespace="7533a969-8a44-4f76-92a8-c62ea73cf1ce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33a969-8a44-4f76-92a8-c62ea73cf1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90c6f6-3d95-4a46-bcf4-561a16748928}" ma:internalName="TaxCatchAll" ma:showField="CatchAllData" ma:web="563d9853-f959-4f99-92fe-f7e4e4711a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33a969-8a44-4f76-92a8-c62ea73cf1ce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42C896F1-0FDF-419C-90D9-E5D5FE61ED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E4BA15-400F-455E-AE8F-E1A58BAEF5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33a969-8a44-4f76-92a8-c62ea73cf1ce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B06547-92AD-4FC4-B538-18F378588565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50c908b1-f277-4340-90a9-4611d0b0f078"/>
    <ds:schemaRef ds:uri="7533a969-8a44-4f76-92a8-c62ea73cf1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Consolidated</vt:lpstr>
      <vt:lpstr>Separated</vt:lpstr>
      <vt:lpstr>CF</vt:lpstr>
      <vt:lpstr>CF!Print_Area</vt:lpstr>
      <vt:lpstr>Consolidated!Print_Area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Wanwimon Unanuya</cp:lastModifiedBy>
  <cp:lastPrinted>2025-08-13T10:11:23Z</cp:lastPrinted>
  <dcterms:created xsi:type="dcterms:W3CDTF">1997-08-09T04:30:16Z</dcterms:created>
  <dcterms:modified xsi:type="dcterms:W3CDTF">2025-08-13T10:11:24Z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0x010100635206FE0DE4A54AA91238508EDF8793</vt:lpwstr>
  </property>
  <property fmtid="{D5CDD505-2E9C-101B-9397-08002B2CF9AE}" pid="3" name="MediaServiceImageTags">
    <vt:lpwstr/>
  </property>
</Properties>
</file>